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Anita\Desktop\"/>
    </mc:Choice>
  </mc:AlternateContent>
  <xr:revisionPtr revIDLastSave="0" documentId="13_ncr:1_{6EBF122A-E154-4219-8660-7A5A9AE5A1E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E309" i="9"/>
  <c r="B309" i="9"/>
  <c r="F308" i="9"/>
  <c r="H307" i="9"/>
  <c r="G307" i="9"/>
  <c r="F307" i="9"/>
  <c r="E307" i="9"/>
  <c r="B307" i="9"/>
  <c r="H306" i="9"/>
  <c r="G306" i="9"/>
  <c r="F306" i="9"/>
  <c r="E306" i="9"/>
  <c r="B306" i="9"/>
  <c r="H305" i="9"/>
  <c r="G305" i="9"/>
  <c r="F305" i="9"/>
  <c r="E305" i="9"/>
  <c r="B305" i="9"/>
  <c r="H304" i="9"/>
  <c r="G304" i="9"/>
  <c r="F304" i="9"/>
  <c r="E304" i="9"/>
  <c r="B304" i="9"/>
  <c r="H303" i="9"/>
  <c r="G303" i="9"/>
  <c r="F303" i="9"/>
  <c r="E303" i="9"/>
  <c r="B303" i="9"/>
  <c r="H302" i="9"/>
  <c r="G302" i="9"/>
  <c r="F302" i="9"/>
  <c r="E302" i="9"/>
  <c r="B302" i="9"/>
  <c r="H301" i="9"/>
  <c r="G301" i="9"/>
  <c r="F301" i="9"/>
  <c r="E301" i="9"/>
  <c r="B301" i="9"/>
  <c r="H300" i="9"/>
  <c r="G300" i="9"/>
  <c r="F300" i="9"/>
  <c r="E300" i="9"/>
  <c r="B300" i="9"/>
  <c r="H299" i="9"/>
  <c r="G299" i="9"/>
  <c r="F299" i="9"/>
  <c r="E299" i="9"/>
  <c r="B299" i="9"/>
  <c r="H298" i="9"/>
  <c r="G298" i="9"/>
  <c r="F298" i="9"/>
  <c r="E298" i="9"/>
  <c r="B298" i="9"/>
  <c r="H297" i="9"/>
  <c r="G297" i="9"/>
  <c r="F297" i="9"/>
  <c r="E297" i="9"/>
  <c r="B297" i="9"/>
  <c r="H296" i="9"/>
  <c r="G296" i="9"/>
  <c r="F296" i="9"/>
  <c r="E296" i="9"/>
  <c r="B296" i="9"/>
  <c r="H295" i="9"/>
  <c r="G295" i="9"/>
  <c r="F295" i="9"/>
  <c r="E295" i="9"/>
  <c r="B295" i="9"/>
  <c r="H294" i="9"/>
  <c r="G294" i="9"/>
  <c r="F294" i="9"/>
  <c r="E294" i="9"/>
  <c r="B294" i="9"/>
  <c r="H293" i="9"/>
  <c r="G293" i="9"/>
  <c r="F293" i="9"/>
  <c r="E293" i="9"/>
  <c r="B293" i="9"/>
  <c r="H292" i="9"/>
  <c r="G292" i="9"/>
  <c r="F292" i="9"/>
  <c r="E292" i="9"/>
  <c r="B292" i="9"/>
  <c r="F291" i="9"/>
  <c r="F290" i="9"/>
  <c r="H289" i="9"/>
  <c r="G289" i="9"/>
  <c r="F289" i="9"/>
  <c r="E289" i="9"/>
  <c r="B289" i="9"/>
  <c r="H288" i="9"/>
  <c r="G288" i="9"/>
  <c r="F288" i="9"/>
  <c r="E288" i="9"/>
  <c r="B288" i="9"/>
  <c r="H287" i="9"/>
  <c r="G287" i="9"/>
  <c r="F287" i="9"/>
  <c r="E287" i="9"/>
  <c r="B287" i="9"/>
  <c r="H286" i="9"/>
  <c r="G286" i="9"/>
  <c r="F286" i="9"/>
  <c r="E286" i="9"/>
  <c r="B286" i="9"/>
  <c r="F285" i="9"/>
  <c r="H284" i="9"/>
  <c r="G284" i="9"/>
  <c r="F284" i="9"/>
  <c r="E284" i="9"/>
  <c r="B284" i="9"/>
  <c r="H283" i="9"/>
  <c r="G283" i="9"/>
  <c r="F283" i="9"/>
  <c r="E283" i="9"/>
  <c r="B283" i="9"/>
  <c r="H282" i="9"/>
  <c r="G282" i="9"/>
  <c r="F282" i="9"/>
  <c r="E282" i="9"/>
  <c r="B282" i="9"/>
  <c r="F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316" i="9" s="1"/>
  <c r="E31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F205" i="5"/>
  <c r="F204" i="5"/>
  <c r="F203" i="5"/>
  <c r="F202" i="5"/>
  <c r="F201" i="5"/>
  <c r="F200" i="5"/>
  <c r="F199" i="5"/>
  <c r="E198" i="5"/>
  <c r="D198" i="5"/>
  <c r="F198" i="5" s="1"/>
  <c r="F197" i="5"/>
  <c r="F196" i="5"/>
  <c r="F195" i="5"/>
  <c r="F194" i="5"/>
  <c r="F193" i="5"/>
  <c r="F192" i="5"/>
  <c r="E191" i="5"/>
  <c r="D191" i="5"/>
  <c r="F191" i="5" s="1"/>
  <c r="E190" i="5"/>
  <c r="H310" i="9" s="1"/>
  <c r="D190" i="5"/>
  <c r="F189" i="5"/>
  <c r="F188" i="5"/>
  <c r="F187" i="5"/>
  <c r="F186" i="5"/>
  <c r="F185" i="5"/>
  <c r="F184" i="5"/>
  <c r="F183" i="5"/>
  <c r="F182" i="5"/>
  <c r="F181" i="5"/>
  <c r="E180" i="5"/>
  <c r="D180" i="5"/>
  <c r="F180" i="5" s="1"/>
  <c r="F179" i="5"/>
  <c r="F178" i="5"/>
  <c r="E177" i="5"/>
  <c r="H308"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1" i="9"/>
  <c r="G21" i="9"/>
  <c r="E21" i="9" s="1"/>
  <c r="F152" i="4"/>
  <c r="D407" i="4"/>
  <c r="F298" i="4"/>
  <c r="D408" i="4"/>
  <c r="F350" i="4"/>
  <c r="E408" i="4"/>
  <c r="D403" i="1" s="1"/>
  <c r="D643" i="4"/>
  <c r="F416" i="4"/>
  <c r="D644" i="4"/>
  <c r="F417" i="4"/>
  <c r="E644" i="4"/>
  <c r="D638" i="1" s="1"/>
  <c r="D635" i="4"/>
  <c r="F420" i="4"/>
  <c r="D636" i="4"/>
  <c r="F528" i="4"/>
  <c r="E636" i="4"/>
  <c r="D630" i="1" s="1"/>
  <c r="G143" i="9"/>
  <c r="E143" i="9" s="1"/>
  <c r="B143" i="9" s="1"/>
  <c r="F603" i="4"/>
  <c r="G285" i="9"/>
  <c r="E285" i="9" s="1"/>
  <c r="B285" i="9" s="1"/>
  <c r="G278" i="9"/>
  <c r="E278" i="9" s="1"/>
  <c r="F6" i="5"/>
  <c r="G290" i="9"/>
  <c r="E290" i="9" s="1"/>
  <c r="B290" i="9" s="1"/>
  <c r="F88" i="5"/>
  <c r="G291" i="9"/>
  <c r="E291" i="9" s="1"/>
  <c r="B291" i="9" s="1"/>
  <c r="F149" i="5"/>
  <c r="G308" i="9"/>
  <c r="E308" i="9" s="1"/>
  <c r="B308" i="9" s="1"/>
  <c r="F177" i="5"/>
  <c r="G310" i="9"/>
  <c r="E310" i="9" s="1"/>
  <c r="B310" i="9" s="1"/>
  <c r="F190" i="5"/>
  <c r="G311" i="9"/>
  <c r="E311" i="9" s="1"/>
  <c r="B311" i="9" s="1"/>
  <c r="F206" i="5"/>
  <c r="D141" i="6"/>
  <c r="F5" i="6"/>
  <c r="B316" i="9"/>
  <c r="E315" i="9"/>
  <c r="I10" i="3" s="1"/>
  <c r="D42" i="8"/>
  <c r="H19" i="9"/>
  <c r="E19" i="9" s="1"/>
  <c r="B19" i="9" s="1"/>
  <c r="G281" i="9"/>
  <c r="E281" i="9" s="1"/>
  <c r="B281"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K1451" i="9" l="1"/>
  <c r="G314" i="9"/>
  <c r="E314" i="9" s="1"/>
  <c r="B314" i="9" s="1"/>
  <c r="I34" i="3"/>
  <c r="C1517" i="1"/>
  <c r="G313" i="9"/>
  <c r="E313" i="9" s="1"/>
  <c r="F141" i="6"/>
  <c r="H28" i="3"/>
  <c r="C1435" i="1"/>
  <c r="G318" i="9"/>
  <c r="E318" i="9" s="1"/>
  <c r="B278" i="9"/>
  <c r="E277" i="9"/>
  <c r="F636" i="4"/>
  <c r="C630" i="1"/>
  <c r="F635" i="4"/>
  <c r="C629" i="1"/>
  <c r="F644" i="4"/>
  <c r="C638" i="1"/>
  <c r="F643" i="4"/>
  <c r="C637" i="1"/>
  <c r="F408" i="4"/>
  <c r="C403" i="1"/>
  <c r="F407" i="4"/>
  <c r="C402" i="1"/>
  <c r="B21"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318" i="9"/>
  <c r="E317" i="9"/>
  <c r="H1435" i="1"/>
  <c r="G1435" i="1"/>
  <c r="H9" i="3"/>
  <c r="B313" i="9"/>
  <c r="E312"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6" i="9"/>
  <c r="E276" i="9" s="1"/>
  <c r="B276" i="9" s="1"/>
  <c r="H635" i="1"/>
  <c r="G635" i="1"/>
  <c r="F645" i="4"/>
  <c r="H18" i="3"/>
  <c r="C639" i="1"/>
  <c r="H639" i="1" l="1"/>
  <c r="G639" i="1"/>
  <c r="H7" i="3"/>
  <c r="H640" i="1"/>
  <c r="G640" i="1"/>
  <c r="J3" i="9" l="1"/>
  <c r="H274" i="9" l="1"/>
  <c r="G274" i="9"/>
  <c r="E274" i="9" s="1"/>
  <c r="M272" i="9"/>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20" i="9"/>
  <c r="F3" i="9" s="1"/>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<sst xmlns="http://schemas.openxmlformats.org/spreadsheetml/2006/main" count="4374" uniqueCount="3426">
  <si>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</si>
  <si>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</si>
  <si>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</si>
  <si>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</si>
  <si>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</si>
  <si>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</si>
  <si>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</si>
  <si>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</si>
  <si>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</si>
  <si>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</si>
  <si>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</si>
  <si>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</si>
  <si>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</si>
  <si>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</si>
  <si>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</si>
  <si>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</si>
  <si>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</si>
  <si>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</si>
  <si>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</si>
  <si>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</si>
  <si>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</si>
  <si>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</si>
  <si>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</si>
  <si>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</si>
  <si>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</si>
  <si>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</si>
  <si>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</si>
  <si>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</si>
  <si>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</si>
  <si>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</si>
  <si>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</si>
  <si>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EKONOMSKA I UPRAVNA ŠKOLA OSIJEK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</si>
  <si>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</si>
  <si>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</si>
  <si>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</si>
  <si>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</si>
  <si>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</si>
  <si>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</si>
  <si>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</si>
  <si>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</si>
  <si>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</si>
  <si>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</si>
  <si>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</si>
  <si>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</si>
  <si>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</si>
  <si>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</si>
  <si>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</si>
  <si>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</si>
  <si>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</si>
  <si>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17683 - EKONOMSKA I UPRAVNA ŠKOLA OSIJEK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</si>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</sst>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1997637.91</v>
      </c>
      <c r="D2" s="6">
        <f>'PR-RAS'!E6</f>
        <v>2449814.2600000002</v>
      </c>
      <c r="E2" s="6">
        <v>0</v>
      </c>
      <c r="F2" s="6">
        <v>0</v>
      </c>
      <c r="G2" s="7">
        <f t="shared" ref="G2:G264" si="0">(B2/1000)*(C2*1+D2*2)</f>
        <v>6897.2664300000006</v>
      </c>
      <c r="H2" s="7">
        <f t="shared" ref="H2:H264" si="1">ABS(C2-ROUND(C2,0))+ABS(D2-ROUND(D2,0))</f>
        <v>0.3500000003259629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1813777.17</v>
      </c>
      <c r="D46" s="1">
        <f>'PR-RAS'!E50</f>
        <v>2224433.9000000004</v>
      </c>
      <c r="E46" s="1">
        <v>0</v>
      </c>
      <c r="F46" s="1">
        <v>0</v>
      </c>
      <c r="G46" s="2">
        <f t="shared" si="0"/>
        <v>281819.02365000005</v>
      </c>
      <c r="H46" s="2">
        <f t="shared" si="1"/>
        <v>0.26999999955296516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12392</v>
      </c>
      <c r="D50" s="1">
        <f>'PR-RAS'!E54</f>
        <v>0</v>
      </c>
      <c r="E50" s="1">
        <v>0</v>
      </c>
      <c r="F50" s="1">
        <v>0</v>
      </c>
      <c r="G50" s="2">
        <f t="shared" si="0"/>
        <v>607.20799999999997</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12392</v>
      </c>
      <c r="D51" s="1">
        <f>'PR-RAS'!E55</f>
        <v>0</v>
      </c>
      <c r="E51" s="1">
        <v>0</v>
      </c>
      <c r="F51" s="1">
        <v>0</v>
      </c>
      <c r="G51" s="2">
        <f t="shared" si="0"/>
        <v>619.6</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1739938.3699999999</v>
      </c>
      <c r="D64" s="1">
        <f>'PR-RAS'!E68</f>
        <v>2158705.9000000004</v>
      </c>
      <c r="E64" s="1">
        <v>0</v>
      </c>
      <c r="F64" s="1">
        <v>0</v>
      </c>
      <c r="G64" s="2">
        <f t="shared" si="0"/>
        <v>381613.06071000005</v>
      </c>
      <c r="H64" s="2">
        <f t="shared" si="1"/>
        <v>0.46999999950639904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1737975.43</v>
      </c>
      <c r="D65" s="1">
        <f>'PR-RAS'!E69</f>
        <v>2157599.16</v>
      </c>
      <c r="E65" s="1">
        <v>0</v>
      </c>
      <c r="F65" s="1">
        <v>0</v>
      </c>
      <c r="G65" s="2">
        <f t="shared" si="0"/>
        <v>387403.12</v>
      </c>
      <c r="H65" s="2">
        <f t="shared" si="1"/>
        <v>0.59000000008381903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1962.94</v>
      </c>
      <c r="D66" s="1">
        <f>'PR-RAS'!E70</f>
        <v>1106.74</v>
      </c>
      <c r="E66" s="1">
        <v>0</v>
      </c>
      <c r="F66" s="1">
        <v>0</v>
      </c>
      <c r="G66" s="2">
        <f t="shared" si="0"/>
        <v>271.46730000000002</v>
      </c>
      <c r="H66" s="2">
        <f t="shared" si="1"/>
        <v>0.31999999999993634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61446.8</v>
      </c>
      <c r="D70" s="1">
        <f>'PR-RAS'!E74</f>
        <v>65728</v>
      </c>
      <c r="E70" s="1">
        <v>0</v>
      </c>
      <c r="F70" s="1">
        <v>0</v>
      </c>
      <c r="G70" s="2">
        <f t="shared" si="0"/>
        <v>13310.2932</v>
      </c>
      <c r="H70" s="2">
        <f t="shared" si="1"/>
        <v>0.19999999999708962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61446.8</v>
      </c>
      <c r="D71" s="1">
        <f>'PR-RAS'!E75</f>
        <v>65728</v>
      </c>
      <c r="E71" s="1">
        <v>0</v>
      </c>
      <c r="F71" s="1">
        <v>0</v>
      </c>
      <c r="G71" s="2">
        <f t="shared" si="0"/>
        <v>13503.196</v>
      </c>
      <c r="H71" s="2">
        <f t="shared" si="1"/>
        <v>0.19999999999708962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231.2</v>
      </c>
      <c r="D102" s="1">
        <f>'PR-RAS'!E106</f>
        <v>92.4</v>
      </c>
      <c r="E102" s="1">
        <v>0</v>
      </c>
      <c r="F102" s="1">
        <v>0</v>
      </c>
      <c r="G102" s="2">
        <f t="shared" si="0"/>
        <v>42.016000000000005</v>
      </c>
      <c r="H102" s="2">
        <f t="shared" si="1"/>
        <v>0.59999999999999432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231.2</v>
      </c>
      <c r="D108" s="1">
        <f>'PR-RAS'!E112</f>
        <v>92.4</v>
      </c>
      <c r="E108" s="1">
        <v>0</v>
      </c>
      <c r="F108" s="1">
        <v>0</v>
      </c>
      <c r="G108" s="2">
        <f t="shared" si="0"/>
        <v>44.512</v>
      </c>
      <c r="H108" s="2">
        <f t="shared" si="1"/>
        <v>0.59999999999999432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231.2</v>
      </c>
      <c r="D113" s="1">
        <f>'PR-RAS'!E117</f>
        <v>92.4</v>
      </c>
      <c r="E113" s="1">
        <v>0</v>
      </c>
      <c r="F113" s="1">
        <v>0</v>
      </c>
      <c r="G113" s="2">
        <f t="shared" si="0"/>
        <v>46.591999999999999</v>
      </c>
      <c r="H113" s="2">
        <f t="shared" si="1"/>
        <v>0.59999999999999432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6106.31</v>
      </c>
      <c r="D120" s="1">
        <f>'PR-RAS'!E124</f>
        <v>4560</v>
      </c>
      <c r="E120" s="1">
        <v>0</v>
      </c>
      <c r="F120" s="1">
        <v>0</v>
      </c>
      <c r="G120" s="2">
        <f t="shared" si="0"/>
        <v>1811.9308900000001</v>
      </c>
      <c r="H120" s="2">
        <f t="shared" si="1"/>
        <v>0.31000000000040018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96.31</v>
      </c>
      <c r="D121" s="1">
        <f>'PR-RAS'!E125</f>
        <v>90</v>
      </c>
      <c r="E121" s="1">
        <v>0</v>
      </c>
      <c r="F121" s="1">
        <v>0</v>
      </c>
      <c r="G121" s="2">
        <f t="shared" si="0"/>
        <v>33.157199999999996</v>
      </c>
      <c r="H121" s="2">
        <f t="shared" si="1"/>
        <v>0.31000000000000227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36.31</v>
      </c>
      <c r="D122" s="1">
        <f>'PR-RAS'!E126</f>
        <v>30</v>
      </c>
      <c r="E122" s="1">
        <v>0</v>
      </c>
      <c r="F122" s="1">
        <v>0</v>
      </c>
      <c r="G122" s="2">
        <f t="shared" si="0"/>
        <v>11.653510000000001</v>
      </c>
      <c r="H122" s="2">
        <f t="shared" si="1"/>
        <v>0.31000000000000227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60</v>
      </c>
      <c r="D123" s="1">
        <f>'PR-RAS'!E127</f>
        <v>60</v>
      </c>
      <c r="E123" s="1">
        <v>0</v>
      </c>
      <c r="F123" s="1">
        <v>0</v>
      </c>
      <c r="G123" s="2">
        <f t="shared" si="0"/>
        <v>21.96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6010</v>
      </c>
      <c r="D124" s="1">
        <f>'PR-RAS'!E128</f>
        <v>4470</v>
      </c>
      <c r="E124" s="1">
        <v>0</v>
      </c>
      <c r="F124" s="1">
        <v>0</v>
      </c>
      <c r="G124" s="2">
        <f t="shared" si="0"/>
        <v>1838.85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6010</v>
      </c>
      <c r="D125" s="1">
        <f>'PR-RAS'!E129</f>
        <v>4470</v>
      </c>
      <c r="E125" s="1">
        <v>0</v>
      </c>
      <c r="F125" s="1">
        <v>0</v>
      </c>
      <c r="G125" s="2">
        <f t="shared" si="0"/>
        <v>1853.8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177523.23</v>
      </c>
      <c r="D129" s="1">
        <f>'PR-RAS'!E133</f>
        <v>220727.96</v>
      </c>
      <c r="E129" s="1">
        <v>0</v>
      </c>
      <c r="F129" s="1">
        <v>0</v>
      </c>
      <c r="G129" s="2">
        <f t="shared" si="0"/>
        <v>79229.331200000001</v>
      </c>
      <c r="H129" s="2">
        <f t="shared" si="1"/>
        <v>0.27000000001862645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177523.23</v>
      </c>
      <c r="D130" s="1">
        <f>'PR-RAS'!E134</f>
        <v>220727.96</v>
      </c>
      <c r="E130" s="1">
        <v>0</v>
      </c>
      <c r="F130" s="1">
        <v>0</v>
      </c>
      <c r="G130" s="2">
        <f t="shared" si="0"/>
        <v>79848.31035</v>
      </c>
      <c r="H130" s="2">
        <f t="shared" si="1"/>
        <v>0.27000000001862645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173255.73</v>
      </c>
      <c r="D131" s="1">
        <f>'PR-RAS'!E135</f>
        <v>220494.96</v>
      </c>
      <c r="E131" s="1">
        <v>0</v>
      </c>
      <c r="F131" s="1">
        <v>0</v>
      </c>
      <c r="G131" s="2">
        <f t="shared" si="0"/>
        <v>79851.934500000003</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4267.5</v>
      </c>
      <c r="D132" s="1">
        <f>'PR-RAS'!E136</f>
        <v>233</v>
      </c>
      <c r="E132" s="1">
        <v>0</v>
      </c>
      <c r="F132" s="1">
        <v>0</v>
      </c>
      <c r="G132" s="2">
        <f t="shared" si="0"/>
        <v>620.08850000000007</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2008782.95</v>
      </c>
      <c r="D147" s="1">
        <f>'PR-RAS'!E151</f>
        <v>2434479.3800000004</v>
      </c>
      <c r="E147" s="1">
        <v>0</v>
      </c>
      <c r="F147" s="1">
        <v>0</v>
      </c>
      <c r="G147" s="2">
        <f t="shared" si="0"/>
        <v>1004150.2896600001</v>
      </c>
      <c r="H147" s="2">
        <f t="shared" si="1"/>
        <v>0.43000000040046871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1790134.55</v>
      </c>
      <c r="D148" s="1">
        <f>'PR-RAS'!E152</f>
        <v>2177081.4300000002</v>
      </c>
      <c r="E148" s="1">
        <v>0</v>
      </c>
      <c r="F148" s="1">
        <v>0</v>
      </c>
      <c r="G148" s="2">
        <f t="shared" si="0"/>
        <v>903211.71927</v>
      </c>
      <c r="H148" s="2">
        <f t="shared" si="1"/>
        <v>0.88000000012107193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1473505.33</v>
      </c>
      <c r="D149" s="1">
        <f>'PR-RAS'!E153</f>
        <v>1802571.9</v>
      </c>
      <c r="E149" s="1">
        <v>0</v>
      </c>
      <c r="F149" s="1">
        <v>0</v>
      </c>
      <c r="G149" s="2">
        <f t="shared" si="0"/>
        <v>751640.07123999996</v>
      </c>
      <c r="H149" s="2">
        <f t="shared" si="1"/>
        <v>0.43000000016763806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1473505.33</v>
      </c>
      <c r="D150" s="1">
        <f>'PR-RAS'!E154</f>
        <v>1802571.9</v>
      </c>
      <c r="E150" s="1">
        <v>0</v>
      </c>
      <c r="F150" s="1">
        <v>0</v>
      </c>
      <c r="G150" s="2">
        <f t="shared" si="0"/>
        <v>756718.72037</v>
      </c>
      <c r="H150" s="2">
        <f t="shared" si="1"/>
        <v>0.43000000016763806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74287.69</v>
      </c>
      <c r="D154" s="1">
        <f>'PR-RAS'!E158</f>
        <v>76380.08</v>
      </c>
      <c r="E154" s="1">
        <v>0</v>
      </c>
      <c r="F154" s="1">
        <v>0</v>
      </c>
      <c r="G154" s="2">
        <f t="shared" si="0"/>
        <v>34738.321049999999</v>
      </c>
      <c r="H154" s="2">
        <f t="shared" si="1"/>
        <v>0.38999999999941792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242341.53</v>
      </c>
      <c r="D155" s="1">
        <f>'PR-RAS'!E159</f>
        <v>298129.45</v>
      </c>
      <c r="E155" s="1">
        <v>0</v>
      </c>
      <c r="F155" s="1">
        <v>0</v>
      </c>
      <c r="G155" s="2">
        <f t="shared" si="0"/>
        <v>129144.46622</v>
      </c>
      <c r="H155" s="2">
        <f t="shared" si="1"/>
        <v>0.92000000001280569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242278.68</v>
      </c>
      <c r="D157" s="1">
        <f>'PR-RAS'!E161</f>
        <v>298129.45</v>
      </c>
      <c r="E157" s="1">
        <v>0</v>
      </c>
      <c r="F157" s="1">
        <v>0</v>
      </c>
      <c r="G157" s="2">
        <f t="shared" si="0"/>
        <v>130811.86248000001</v>
      </c>
      <c r="H157" s="2">
        <f t="shared" si="1"/>
        <v>0.77000000001862645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62.85</v>
      </c>
      <c r="D158" s="1">
        <f>'PR-RAS'!E162</f>
        <v>0</v>
      </c>
      <c r="E158" s="1">
        <v>0</v>
      </c>
      <c r="F158" s="1">
        <v>0</v>
      </c>
      <c r="G158" s="2">
        <f t="shared" si="0"/>
        <v>9.8674499999999998</v>
      </c>
      <c r="H158" s="2">
        <f t="shared" si="1"/>
        <v>0.14999999999999858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215637.5</v>
      </c>
      <c r="D159" s="1">
        <f>'PR-RAS'!E163</f>
        <v>255303.45</v>
      </c>
      <c r="E159" s="1">
        <v>0</v>
      </c>
      <c r="F159" s="1">
        <v>0</v>
      </c>
      <c r="G159" s="2">
        <f t="shared" si="0"/>
        <v>114746.6152</v>
      </c>
      <c r="H159" s="2">
        <f t="shared" si="1"/>
        <v>0.95000000001164153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106128.38</v>
      </c>
      <c r="D160" s="1">
        <f>'PR-RAS'!E164</f>
        <v>123739.07999999999</v>
      </c>
      <c r="E160" s="1">
        <v>0</v>
      </c>
      <c r="F160" s="1">
        <v>0</v>
      </c>
      <c r="G160" s="2">
        <f t="shared" si="0"/>
        <v>56223.439859999999</v>
      </c>
      <c r="H160" s="2">
        <f t="shared" si="1"/>
        <v>0.45999999999185093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12292.36</v>
      </c>
      <c r="D161" s="1">
        <f>'PR-RAS'!E165</f>
        <v>14097.99</v>
      </c>
      <c r="E161" s="1">
        <v>0</v>
      </c>
      <c r="F161" s="1">
        <v>0</v>
      </c>
      <c r="G161" s="2">
        <f t="shared" si="0"/>
        <v>6478.1343999999999</v>
      </c>
      <c r="H161" s="2">
        <f t="shared" si="1"/>
        <v>0.37000000000080036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28206.06</v>
      </c>
      <c r="D162" s="1">
        <f>'PR-RAS'!E166</f>
        <v>32998.949999999997</v>
      </c>
      <c r="E162" s="1">
        <v>0</v>
      </c>
      <c r="F162" s="1">
        <v>0</v>
      </c>
      <c r="G162" s="2">
        <f t="shared" si="0"/>
        <v>15166.83756</v>
      </c>
      <c r="H162" s="2">
        <f t="shared" si="1"/>
        <v>0.11000000000422006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65463.96</v>
      </c>
      <c r="D163" s="1">
        <f>'PR-RAS'!E167</f>
        <v>76288.14</v>
      </c>
      <c r="E163" s="1">
        <v>0</v>
      </c>
      <c r="F163" s="1">
        <v>0</v>
      </c>
      <c r="G163" s="2">
        <f t="shared" si="0"/>
        <v>35322.518879999996</v>
      </c>
      <c r="H163" s="2">
        <f t="shared" si="1"/>
        <v>0.18000000000029104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166</v>
      </c>
      <c r="D164" s="1">
        <f>'PR-RAS'!E168</f>
        <v>354</v>
      </c>
      <c r="E164" s="1">
        <v>0</v>
      </c>
      <c r="F164" s="1">
        <v>0</v>
      </c>
      <c r="G164" s="2">
        <f t="shared" si="0"/>
        <v>142.46200000000002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55706.999999999993</v>
      </c>
      <c r="D165" s="1">
        <f>'PR-RAS'!E169</f>
        <v>52867.859999999993</v>
      </c>
      <c r="E165" s="1">
        <v>0</v>
      </c>
      <c r="F165" s="1">
        <v>0</v>
      </c>
      <c r="G165" s="2">
        <f t="shared" si="0"/>
        <v>26476.606079999998</v>
      </c>
      <c r="H165" s="2">
        <f t="shared" si="1"/>
        <v>0.14000000001396984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17968.63</v>
      </c>
      <c r="D166" s="1">
        <f>'PR-RAS'!E170</f>
        <v>15748.94</v>
      </c>
      <c r="E166" s="1">
        <v>0</v>
      </c>
      <c r="F166" s="1">
        <v>0</v>
      </c>
      <c r="G166" s="2">
        <f t="shared" si="0"/>
        <v>8161.9741500000009</v>
      </c>
      <c r="H166" s="2">
        <f t="shared" si="1"/>
        <v>0.42999999999847205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5674.09</v>
      </c>
      <c r="D167" s="1">
        <f>'PR-RAS'!E171</f>
        <v>3908.93</v>
      </c>
      <c r="E167" s="1">
        <v>0</v>
      </c>
      <c r="F167" s="1">
        <v>0</v>
      </c>
      <c r="G167" s="2">
        <f t="shared" si="0"/>
        <v>2239.6637000000001</v>
      </c>
      <c r="H167" s="2">
        <f t="shared" si="1"/>
        <v>0.16000000000030923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31109.51</v>
      </c>
      <c r="D168" s="1">
        <f>'PR-RAS'!E172</f>
        <v>30538.89</v>
      </c>
      <c r="E168" s="1">
        <v>0</v>
      </c>
      <c r="F168" s="1">
        <v>0</v>
      </c>
      <c r="G168" s="2">
        <f t="shared" si="0"/>
        <v>15395.27743</v>
      </c>
      <c r="H168" s="2">
        <f t="shared" si="1"/>
        <v>0.60000000000218279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304.99</v>
      </c>
      <c r="D169" s="1">
        <f>'PR-RAS'!E173</f>
        <v>927.94</v>
      </c>
      <c r="E169" s="1">
        <v>0</v>
      </c>
      <c r="F169" s="1">
        <v>0</v>
      </c>
      <c r="G169" s="2">
        <f t="shared" si="0"/>
        <v>363.02616</v>
      </c>
      <c r="H169" s="2">
        <f t="shared" si="1"/>
        <v>6.9999999999936335E-2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649.78</v>
      </c>
      <c r="D170" s="1">
        <f>'PR-RAS'!E174</f>
        <v>1180.71</v>
      </c>
      <c r="E170" s="1">
        <v>0</v>
      </c>
      <c r="F170" s="1">
        <v>0</v>
      </c>
      <c r="G170" s="2">
        <f t="shared" si="0"/>
        <v>508.89280000000002</v>
      </c>
      <c r="H170" s="2">
        <f t="shared" si="1"/>
        <v>0.50999999999999091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562.45000000000005</v>
      </c>
      <c r="E172" s="1">
        <v>0</v>
      </c>
      <c r="F172" s="1">
        <v>0</v>
      </c>
      <c r="G172" s="2">
        <f t="shared" si="0"/>
        <v>192.35790000000003</v>
      </c>
      <c r="H172" s="2">
        <f t="shared" si="1"/>
        <v>0.45000000000004547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41722.109999999993</v>
      </c>
      <c r="D173" s="1">
        <f>'PR-RAS'!E177</f>
        <v>51873.61</v>
      </c>
      <c r="E173" s="1">
        <v>0</v>
      </c>
      <c r="F173" s="1">
        <v>0</v>
      </c>
      <c r="G173" s="2">
        <f t="shared" si="0"/>
        <v>25020.724759999997</v>
      </c>
      <c r="H173" s="2">
        <f t="shared" si="1"/>
        <v>0.49999999999272404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3934.88</v>
      </c>
      <c r="D174" s="1">
        <f>'PR-RAS'!E178</f>
        <v>5546.21</v>
      </c>
      <c r="E174" s="1">
        <v>0</v>
      </c>
      <c r="F174" s="1">
        <v>0</v>
      </c>
      <c r="G174" s="2">
        <f t="shared" si="0"/>
        <v>2599.7228999999998</v>
      </c>
      <c r="H174" s="2">
        <f t="shared" si="1"/>
        <v>0.32999999999992724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5827.81</v>
      </c>
      <c r="D175" s="1">
        <f>'PR-RAS'!E179</f>
        <v>8561.44</v>
      </c>
      <c r="E175" s="1">
        <v>0</v>
      </c>
      <c r="F175" s="1">
        <v>0</v>
      </c>
      <c r="G175" s="2">
        <f t="shared" si="0"/>
        <v>3993.4200599999999</v>
      </c>
      <c r="H175" s="2">
        <f t="shared" si="1"/>
        <v>0.63000000000010914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80</v>
      </c>
      <c r="D176" s="1">
        <f>'PR-RAS'!E180</f>
        <v>300</v>
      </c>
      <c r="E176" s="1">
        <v>0</v>
      </c>
      <c r="F176" s="1">
        <v>0</v>
      </c>
      <c r="G176" s="2">
        <f t="shared" si="0"/>
        <v>118.99999999999999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8616.43</v>
      </c>
      <c r="D177" s="1">
        <f>'PR-RAS'!E181</f>
        <v>8661.83</v>
      </c>
      <c r="E177" s="1">
        <v>0</v>
      </c>
      <c r="F177" s="1">
        <v>0</v>
      </c>
      <c r="G177" s="2">
        <f t="shared" si="0"/>
        <v>4565.4558399999996</v>
      </c>
      <c r="H177" s="2">
        <f t="shared" si="1"/>
        <v>0.6000000000003638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19187.8</v>
      </c>
      <c r="D178" s="1">
        <f>'PR-RAS'!E182</f>
        <v>19384.8</v>
      </c>
      <c r="E178" s="1">
        <v>0</v>
      </c>
      <c r="F178" s="1">
        <v>0</v>
      </c>
      <c r="G178" s="2">
        <f t="shared" si="0"/>
        <v>10258.459799999999</v>
      </c>
      <c r="H178" s="2">
        <f t="shared" si="1"/>
        <v>0.40000000000145519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3663.21</v>
      </c>
      <c r="D179" s="1">
        <f>'PR-RAS'!E183</f>
        <v>4255</v>
      </c>
      <c r="E179" s="1">
        <v>0</v>
      </c>
      <c r="F179" s="1">
        <v>0</v>
      </c>
      <c r="G179" s="2">
        <f t="shared" si="0"/>
        <v>2166.8313799999996</v>
      </c>
      <c r="H179" s="2">
        <f t="shared" si="1"/>
        <v>0.21000000000003638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80.209999999999994</v>
      </c>
      <c r="D180" s="1">
        <f>'PR-RAS'!E184</f>
        <v>2661.79</v>
      </c>
      <c r="E180" s="1">
        <v>0</v>
      </c>
      <c r="F180" s="1">
        <v>0</v>
      </c>
      <c r="G180" s="2">
        <f t="shared" si="0"/>
        <v>967.27841000000001</v>
      </c>
      <c r="H180" s="2">
        <f t="shared" si="1"/>
        <v>0.42000000000003013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226.77</v>
      </c>
      <c r="D181" s="1">
        <f>'PR-RAS'!E185</f>
        <v>2502.54</v>
      </c>
      <c r="E181" s="1">
        <v>0</v>
      </c>
      <c r="F181" s="1">
        <v>0</v>
      </c>
      <c r="G181" s="2">
        <f t="shared" si="0"/>
        <v>941.73300000000006</v>
      </c>
      <c r="H181" s="2">
        <f t="shared" si="1"/>
        <v>0.69000000000002615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105</v>
      </c>
      <c r="D182" s="1">
        <f>'PR-RAS'!E186</f>
        <v>0</v>
      </c>
      <c r="E182" s="1">
        <v>0</v>
      </c>
      <c r="F182" s="1">
        <v>0</v>
      </c>
      <c r="G182" s="2">
        <f t="shared" si="0"/>
        <v>19.004999999999999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5200.5</v>
      </c>
      <c r="D183" s="1">
        <f>'PR-RAS'!E187</f>
        <v>19839.759999999998</v>
      </c>
      <c r="E183" s="1">
        <v>0</v>
      </c>
      <c r="F183" s="1">
        <v>0</v>
      </c>
      <c r="G183" s="2">
        <f t="shared" si="0"/>
        <v>8168.1636399999988</v>
      </c>
      <c r="H183" s="2">
        <f t="shared" si="1"/>
        <v>0.74000000000160071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6879.51</v>
      </c>
      <c r="D184" s="1">
        <f>'PR-RAS'!E188</f>
        <v>6983.14</v>
      </c>
      <c r="E184" s="1">
        <v>0</v>
      </c>
      <c r="F184" s="1">
        <v>0</v>
      </c>
      <c r="G184" s="2">
        <f t="shared" si="0"/>
        <v>3814.7795700000001</v>
      </c>
      <c r="H184" s="2">
        <f t="shared" si="1"/>
        <v>0.63000000000010914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510.38</v>
      </c>
      <c r="D187" s="1">
        <f>'PR-RAS'!E191</f>
        <v>1801.05</v>
      </c>
      <c r="E187" s="1">
        <v>0</v>
      </c>
      <c r="F187" s="1">
        <v>0</v>
      </c>
      <c r="G187" s="2">
        <f t="shared" si="0"/>
        <v>764.92127999999991</v>
      </c>
      <c r="H187" s="2">
        <f t="shared" si="1"/>
        <v>0.42999999999994998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148.27000000000001</v>
      </c>
      <c r="D188" s="1">
        <f>'PR-RAS'!E192</f>
        <v>170</v>
      </c>
      <c r="E188" s="1">
        <v>0</v>
      </c>
      <c r="F188" s="1">
        <v>0</v>
      </c>
      <c r="G188" s="2">
        <f t="shared" si="0"/>
        <v>91.306489999999997</v>
      </c>
      <c r="H188" s="2">
        <f t="shared" si="1"/>
        <v>0.27000000000001023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3438.03</v>
      </c>
      <c r="D189" s="1">
        <f>'PR-RAS'!E193</f>
        <v>3696</v>
      </c>
      <c r="E189" s="1">
        <v>0</v>
      </c>
      <c r="F189" s="1">
        <v>0</v>
      </c>
      <c r="G189" s="2">
        <f t="shared" si="0"/>
        <v>2036.04564</v>
      </c>
      <c r="H189" s="2">
        <f t="shared" si="1"/>
        <v>3.0000000000200089E-2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2306.08</v>
      </c>
      <c r="D190" s="1">
        <f>'PR-RAS'!E194</f>
        <v>0</v>
      </c>
      <c r="E190" s="1">
        <v>0</v>
      </c>
      <c r="F190" s="1">
        <v>0</v>
      </c>
      <c r="G190" s="2">
        <f t="shared" si="0"/>
        <v>435.84911999999997</v>
      </c>
      <c r="H190" s="2">
        <f t="shared" si="1"/>
        <v>7.999999999992724E-2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476.75</v>
      </c>
      <c r="D191" s="1">
        <f>'PR-RAS'!E195</f>
        <v>1316.09</v>
      </c>
      <c r="E191" s="1">
        <v>0</v>
      </c>
      <c r="F191" s="1">
        <v>0</v>
      </c>
      <c r="G191" s="2">
        <f t="shared" si="0"/>
        <v>590.69669999999996</v>
      </c>
      <c r="H191" s="2">
        <f t="shared" si="1"/>
        <v>0.33999999999991815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1564.76</v>
      </c>
      <c r="D192" s="1">
        <f>'PR-RAS'!E196</f>
        <v>0</v>
      </c>
      <c r="E192" s="1">
        <v>0</v>
      </c>
      <c r="F192" s="1">
        <v>0</v>
      </c>
      <c r="G192" s="2">
        <f t="shared" si="0"/>
        <v>298.86916000000002</v>
      </c>
      <c r="H192" s="2">
        <f t="shared" si="1"/>
        <v>0.24000000000000909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1564.76</v>
      </c>
      <c r="D206" s="1">
        <f>'PR-RAS'!E210</f>
        <v>0</v>
      </c>
      <c r="E206" s="1">
        <v>0</v>
      </c>
      <c r="F206" s="1">
        <v>0</v>
      </c>
      <c r="G206" s="2">
        <f t="shared" si="0"/>
        <v>320.7758</v>
      </c>
      <c r="H206" s="2">
        <f t="shared" si="1"/>
        <v>0.24000000000000909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1564.76</v>
      </c>
      <c r="D209" s="1">
        <f>'PR-RAS'!E213</f>
        <v>0</v>
      </c>
      <c r="E209" s="1">
        <v>0</v>
      </c>
      <c r="F209" s="1">
        <v>0</v>
      </c>
      <c r="G209" s="2">
        <f t="shared" si="0"/>
        <v>325.47008</v>
      </c>
      <c r="H209" s="2">
        <f t="shared" si="1"/>
        <v>0.24000000000000909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650</v>
      </c>
      <c r="E248" s="1">
        <v>0</v>
      </c>
      <c r="F248" s="1">
        <v>0</v>
      </c>
      <c r="G248" s="2">
        <f t="shared" si="0"/>
        <v>321.10000000000002</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650</v>
      </c>
      <c r="E255" s="1">
        <v>0</v>
      </c>
      <c r="F255" s="1">
        <v>0</v>
      </c>
      <c r="G255" s="2">
        <f t="shared" si="0"/>
        <v>330.2</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650</v>
      </c>
      <c r="E256" s="1">
        <v>0</v>
      </c>
      <c r="F256" s="1">
        <v>0</v>
      </c>
      <c r="G256" s="2">
        <f t="shared" si="0"/>
        <v>331.5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1446.14</v>
      </c>
      <c r="D259" s="1">
        <f>'PR-RAS'!E263</f>
        <v>1444.5</v>
      </c>
      <c r="E259" s="1">
        <v>0</v>
      </c>
      <c r="F259" s="1">
        <v>0</v>
      </c>
      <c r="G259" s="2">
        <f t="shared" si="0"/>
        <v>1118.46612</v>
      </c>
      <c r="H259" s="2">
        <f t="shared" si="1"/>
        <v>0.64000000000010004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1446.14</v>
      </c>
      <c r="D260" s="1">
        <f>'PR-RAS'!E264</f>
        <v>1444.5</v>
      </c>
      <c r="E260" s="1">
        <v>0</v>
      </c>
      <c r="F260" s="1">
        <v>0</v>
      </c>
      <c r="G260" s="2">
        <f t="shared" si="0"/>
        <v>1122.8012600000002</v>
      </c>
      <c r="H260" s="2">
        <f t="shared" si="1"/>
        <v>0.64000000000010004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1446.14</v>
      </c>
      <c r="D262" s="1">
        <f>'PR-RAS'!E266</f>
        <v>1444.5</v>
      </c>
      <c r="E262" s="1">
        <v>0</v>
      </c>
      <c r="F262" s="1">
        <v>0</v>
      </c>
      <c r="G262" s="2">
        <f t="shared" si="0"/>
        <v>1131.4715400000002</v>
      </c>
      <c r="H262" s="2">
        <f t="shared" si="1"/>
        <v>0.64000000000010004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2008782.95</v>
      </c>
      <c r="D285" s="1">
        <f>'PR-RAS'!E289</f>
        <v>2434479.3800000004</v>
      </c>
      <c r="E285" s="1">
        <v>0</v>
      </c>
      <c r="F285" s="1">
        <v>0</v>
      </c>
      <c r="G285" s="2">
        <f t="shared" si="8"/>
        <v>1953278.64564</v>
      </c>
      <c r="H285" s="2">
        <f t="shared" si="9"/>
        <v>0.43000000040046871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15334.879999999888</v>
      </c>
      <c r="E286" s="1">
        <v>0</v>
      </c>
      <c r="F286" s="1">
        <v>0</v>
      </c>
      <c r="G286" s="2">
        <f t="shared" si="8"/>
        <v>8740.8815999999351</v>
      </c>
      <c r="H286" s="2">
        <f t="shared" si="9"/>
        <v>0.12000000011175871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11145.040000000037</v>
      </c>
      <c r="D287" s="1">
        <f>'PR-RAS'!E291</f>
        <v>0</v>
      </c>
      <c r="E287" s="1">
        <v>0</v>
      </c>
      <c r="F287" s="1">
        <v>0</v>
      </c>
      <c r="G287" s="2">
        <f t="shared" si="8"/>
        <v>3187.4814400000105</v>
      </c>
      <c r="H287" s="2">
        <f t="shared" si="9"/>
        <v>4.0000000037252903E-2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58213.23</v>
      </c>
      <c r="D288" s="1">
        <f>'PR-RAS'!E292</f>
        <v>27902.54</v>
      </c>
      <c r="E288" s="1">
        <v>0</v>
      </c>
      <c r="F288" s="1">
        <v>0</v>
      </c>
      <c r="G288" s="2">
        <f t="shared" si="8"/>
        <v>32723.254969999998</v>
      </c>
      <c r="H288" s="2">
        <f t="shared" si="9"/>
        <v>0.69000000000232831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12.5</v>
      </c>
      <c r="E290" s="1">
        <v>0</v>
      </c>
      <c r="F290" s="1">
        <v>0</v>
      </c>
      <c r="G290" s="2">
        <f t="shared" si="8"/>
        <v>7.2249999999999996</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12.5</v>
      </c>
      <c r="E291" s="1">
        <v>0</v>
      </c>
      <c r="F291" s="1">
        <v>0</v>
      </c>
      <c r="G291" s="2">
        <f t="shared" si="8"/>
        <v>7.2499999999999991</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7905.07</v>
      </c>
      <c r="D345" s="1">
        <f>'PR-RAS'!E350</f>
        <v>4856.74</v>
      </c>
      <c r="E345" s="1">
        <v>0</v>
      </c>
      <c r="F345" s="1">
        <v>0</v>
      </c>
      <c r="G345" s="2">
        <f t="shared" si="8"/>
        <v>6060.7811999999994</v>
      </c>
      <c r="H345" s="2">
        <f t="shared" si="9"/>
        <v>0.32999999999992724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7905.07</v>
      </c>
      <c r="D358" s="1">
        <f>'PR-RAS'!E363</f>
        <v>4856.74</v>
      </c>
      <c r="E358" s="1">
        <v>0</v>
      </c>
      <c r="F358" s="1">
        <v>0</v>
      </c>
      <c r="G358" s="2">
        <f t="shared" si="8"/>
        <v>6289.8223499999995</v>
      </c>
      <c r="H358" s="2">
        <f t="shared" si="9"/>
        <v>0.32999999999992724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5680.1799999999994</v>
      </c>
      <c r="D364" s="1">
        <f>'PR-RAS'!E369</f>
        <v>3493.75</v>
      </c>
      <c r="E364" s="1">
        <v>0</v>
      </c>
      <c r="F364" s="1">
        <v>0</v>
      </c>
      <c r="G364" s="2">
        <f t="shared" si="8"/>
        <v>4598.3678399999999</v>
      </c>
      <c r="H364" s="2">
        <f t="shared" si="9"/>
        <v>0.42999999999938154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2083.98</v>
      </c>
      <c r="D365" s="1">
        <f>'PR-RAS'!E370</f>
        <v>2832.5</v>
      </c>
      <c r="E365" s="1">
        <v>0</v>
      </c>
      <c r="F365" s="1">
        <v>0</v>
      </c>
      <c r="G365" s="2">
        <f t="shared" si="8"/>
        <v>2820.6287199999997</v>
      </c>
      <c r="H365" s="2">
        <f t="shared" si="9"/>
        <v>0.51999999999998181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715</v>
      </c>
      <c r="D366" s="1">
        <f>'PR-RAS'!E371</f>
        <v>0</v>
      </c>
      <c r="E366" s="1">
        <v>0</v>
      </c>
      <c r="F366" s="1">
        <v>0</v>
      </c>
      <c r="G366" s="2">
        <f t="shared" si="8"/>
        <v>260.97499999999997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2705</v>
      </c>
      <c r="D367" s="1">
        <f>'PR-RAS'!E372</f>
        <v>0</v>
      </c>
      <c r="E367" s="1">
        <v>0</v>
      </c>
      <c r="F367" s="1">
        <v>0</v>
      </c>
      <c r="G367" s="2">
        <f t="shared" si="8"/>
        <v>990.03</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176.2</v>
      </c>
      <c r="D371" s="1">
        <f>'PR-RAS'!E376</f>
        <v>661.25</v>
      </c>
      <c r="E371" s="1">
        <v>0</v>
      </c>
      <c r="F371" s="1">
        <v>0</v>
      </c>
      <c r="G371" s="2">
        <f t="shared" si="8"/>
        <v>554.51900000000001</v>
      </c>
      <c r="H371" s="2">
        <f t="shared" si="9"/>
        <v>0.44999999999998863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2224.89</v>
      </c>
      <c r="D378" s="1">
        <f>'PR-RAS'!E383</f>
        <v>1362.99</v>
      </c>
      <c r="E378" s="1">
        <v>0</v>
      </c>
      <c r="F378" s="1">
        <v>0</v>
      </c>
      <c r="G378" s="2">
        <f t="shared" si="8"/>
        <v>1866.4779899999999</v>
      </c>
      <c r="H378" s="2">
        <f t="shared" si="9"/>
        <v>0.12000000000011823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2224.89</v>
      </c>
      <c r="D379" s="1">
        <f>'PR-RAS'!E384</f>
        <v>1362.99</v>
      </c>
      <c r="E379" s="1">
        <v>0</v>
      </c>
      <c r="F379" s="1">
        <v>0</v>
      </c>
      <c r="G379" s="2">
        <f t="shared" si="8"/>
        <v>1871.42886</v>
      </c>
      <c r="H379" s="2">
        <f t="shared" si="9"/>
        <v>0.12000000000011823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7905.07</v>
      </c>
      <c r="D403" s="1">
        <f>'PR-RAS'!E408</f>
        <v>4856.74</v>
      </c>
      <c r="E403" s="1">
        <v>0</v>
      </c>
      <c r="F403" s="1">
        <v>0</v>
      </c>
      <c r="G403" s="2">
        <f t="shared" si="8"/>
        <v>7082.6571000000004</v>
      </c>
      <c r="H403" s="2">
        <f t="shared" si="9"/>
        <v>0.32999999999992724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11260.58</v>
      </c>
      <c r="D405" s="1">
        <f>'PR-RAS'!E410</f>
        <v>0</v>
      </c>
      <c r="E405" s="1">
        <v>0</v>
      </c>
      <c r="F405" s="1">
        <v>0</v>
      </c>
      <c r="G405" s="2">
        <f t="shared" si="8"/>
        <v>4549.2743200000004</v>
      </c>
      <c r="H405" s="2">
        <f t="shared" si="9"/>
        <v>0.42000000000007276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1997637.91</v>
      </c>
      <c r="D407" s="1">
        <f>'PR-RAS'!E412</f>
        <v>2449814.2600000002</v>
      </c>
      <c r="E407" s="1">
        <v>0</v>
      </c>
      <c r="F407" s="1">
        <v>0</v>
      </c>
      <c r="G407" s="2">
        <f t="shared" si="8"/>
        <v>2800290.1705800006</v>
      </c>
      <c r="H407" s="2">
        <f t="shared" si="9"/>
        <v>0.3500000003259629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2016688.02</v>
      </c>
      <c r="D408" s="1">
        <f>'PR-RAS'!E413</f>
        <v>2439336.1200000006</v>
      </c>
      <c r="E408" s="1">
        <v>0</v>
      </c>
      <c r="F408" s="1">
        <v>0</v>
      </c>
      <c r="G408" s="2">
        <f t="shared" si="8"/>
        <v>2806411.6258200007</v>
      </c>
      <c r="H408" s="2">
        <f t="shared" si="9"/>
        <v>0.14000000059604645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10478.139999999665</v>
      </c>
      <c r="E409" s="1">
        <v>0</v>
      </c>
      <c r="F409" s="1">
        <v>0</v>
      </c>
      <c r="G409" s="2">
        <f t="shared" si="8"/>
        <v>8550.162239999725</v>
      </c>
      <c r="H409" s="2">
        <f t="shared" si="9"/>
        <v>0.13999999966472387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19050.110000000102</v>
      </c>
      <c r="D410" s="1">
        <f>'PR-RAS'!E415</f>
        <v>0</v>
      </c>
      <c r="E410" s="1">
        <v>0</v>
      </c>
      <c r="F410" s="1">
        <v>0</v>
      </c>
      <c r="G410" s="2">
        <f t="shared" si="8"/>
        <v>7791.4949900000411</v>
      </c>
      <c r="H410" s="2">
        <f t="shared" si="9"/>
        <v>0.11000000010244548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46952.65</v>
      </c>
      <c r="D411" s="1">
        <f>'PR-RAS'!E416</f>
        <v>27902.54</v>
      </c>
      <c r="E411" s="1">
        <v>0</v>
      </c>
      <c r="F411" s="1">
        <v>0</v>
      </c>
      <c r="G411" s="2">
        <f t="shared" si="8"/>
        <v>42130.669300000001</v>
      </c>
      <c r="H411" s="2">
        <f t="shared" si="9"/>
        <v>0.80999999999767169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12.5</v>
      </c>
      <c r="E413" s="1">
        <v>0</v>
      </c>
      <c r="F413" s="1">
        <v>0</v>
      </c>
      <c r="G413" s="2">
        <f t="shared" si="8"/>
        <v>10.299999999999999</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1997637.91</v>
      </c>
      <c r="D633" s="1">
        <f>'PR-RAS'!E639</f>
        <v>2449814.2600000002</v>
      </c>
      <c r="E633" s="1">
        <v>0</v>
      </c>
      <c r="F633" s="1">
        <v>0</v>
      </c>
      <c r="G633" s="2">
        <f t="shared" si="10"/>
        <v>4359072.3837600006</v>
      </c>
      <c r="H633" s="2">
        <f t="shared" si="11"/>
        <v>0.3500000003259629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2016688.02</v>
      </c>
      <c r="D634" s="1">
        <f>'PR-RAS'!E640</f>
        <v>2439336.1200000006</v>
      </c>
      <c r="E634" s="1">
        <v>0</v>
      </c>
      <c r="F634" s="1">
        <v>0</v>
      </c>
      <c r="G634" s="2">
        <f t="shared" si="10"/>
        <v>4364763.0445800014</v>
      </c>
      <c r="H634" s="2">
        <f t="shared" si="11"/>
        <v>0.14000000059604645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10478.139999999665</v>
      </c>
      <c r="E635" s="1">
        <v>0</v>
      </c>
      <c r="F635" s="1">
        <v>0</v>
      </c>
      <c r="G635" s="2">
        <f t="shared" si="10"/>
        <v>13286.281519999575</v>
      </c>
      <c r="H635" s="2">
        <f t="shared" si="11"/>
        <v>0.13999999966472387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19050.110000000102</v>
      </c>
      <c r="D636" s="1">
        <f>'PR-RAS'!E642</f>
        <v>0</v>
      </c>
      <c r="E636" s="1">
        <v>0</v>
      </c>
      <c r="F636" s="1">
        <v>0</v>
      </c>
      <c r="G636" s="2">
        <f t="shared" si="10"/>
        <v>12096.819850000065</v>
      </c>
      <c r="H636" s="2">
        <f t="shared" si="11"/>
        <v>0.11000000010244548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46952.65</v>
      </c>
      <c r="D637" s="1">
        <f>'PR-RAS'!E643</f>
        <v>27902.54</v>
      </c>
      <c r="E637" s="1">
        <v>0</v>
      </c>
      <c r="F637" s="1">
        <v>0</v>
      </c>
      <c r="G637" s="2">
        <f t="shared" si="10"/>
        <v>65353.916280000005</v>
      </c>
      <c r="H637" s="2">
        <f t="shared" si="11"/>
        <v>0.80999999999767169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27902.539999999899</v>
      </c>
      <c r="D639" s="1">
        <f>'PR-RAS'!E645</f>
        <v>38380.679999999666</v>
      </c>
      <c r="E639" s="1">
        <v>0</v>
      </c>
      <c r="F639" s="1">
        <v>0</v>
      </c>
      <c r="G639" s="2">
        <f t="shared" si="10"/>
        <v>66775.568199999514</v>
      </c>
      <c r="H639" s="2">
        <f t="shared" si="11"/>
        <v>0.7800000004353933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149074</v>
      </c>
      <c r="D641" s="1">
        <f>'PR-RAS'!E647</f>
        <v>174705.39</v>
      </c>
      <c r="E641" s="1">
        <v>0</v>
      </c>
      <c r="F641" s="1">
        <v>0</v>
      </c>
      <c r="G641" s="2">
        <f t="shared" si="10"/>
        <v>319030.25920000003</v>
      </c>
      <c r="H641" s="2">
        <f t="shared" si="11"/>
        <v>0.39000000001396984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105605.16</v>
      </c>
      <c r="D643" s="1">
        <f>'PR-RAS'!E650</f>
        <v>97984.17</v>
      </c>
      <c r="E643" s="1">
        <v>0</v>
      </c>
      <c r="F643" s="1">
        <v>0</v>
      </c>
      <c r="G643" s="2">
        <f t="shared" si="10"/>
        <v>193610.18700000001</v>
      </c>
      <c r="H643" s="2">
        <f t="shared" si="11"/>
        <v>0.33000000000174623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105605.16</v>
      </c>
      <c r="D644" s="1">
        <f>'PR-RAS'!E651</f>
        <v>97984.17</v>
      </c>
      <c r="E644" s="1">
        <v>0</v>
      </c>
      <c r="F644" s="1">
        <v>0</v>
      </c>
      <c r="G644" s="2">
        <f t="shared" si="10"/>
        <v>193911.7605</v>
      </c>
      <c r="H644" s="2">
        <f t="shared" si="11"/>
        <v>0.33000000000174623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71</v>
      </c>
      <c r="D647" s="1">
        <f>'PR-RAS'!E654</f>
        <v>73</v>
      </c>
      <c r="E647" s="1">
        <v>0</v>
      </c>
      <c r="F647" s="1">
        <v>0</v>
      </c>
      <c r="G647" s="2">
        <f t="shared" si="10"/>
        <v>140.18200000000002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v>
      </c>
      <c r="D649" s="1">
        <f>'PR-RAS'!E656</f>
        <v>61</v>
      </c>
      <c r="E649" s="1">
        <v>0</v>
      </c>
      <c r="F649" s="1">
        <v>0</v>
      </c>
      <c r="G649" s="2">
        <f t="shared" si="10"/>
        <v>115.992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1737961.23</v>
      </c>
      <c r="D668" s="1">
        <f>'PR-RAS'!E675</f>
        <v>2146619.16</v>
      </c>
      <c r="E668" s="1">
        <v>0</v>
      </c>
      <c r="F668" s="1">
        <v>0</v>
      </c>
      <c r="G668" s="2">
        <f t="shared" si="10"/>
        <v>4022810.0998500008</v>
      </c>
      <c r="H668" s="2">
        <f t="shared" si="11"/>
        <v>0.39000000013038516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14.2</v>
      </c>
      <c r="D669" s="1">
        <f>'PR-RAS'!E676</f>
        <v>10980</v>
      </c>
      <c r="E669" s="1">
        <v>0</v>
      </c>
      <c r="F669" s="1">
        <v>0</v>
      </c>
      <c r="G669" s="2">
        <f t="shared" si="10"/>
        <v>14678.765600000001</v>
      </c>
      <c r="H669" s="2">
        <f t="shared" si="11"/>
        <v>0.19999999999999929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1962.94</v>
      </c>
      <c r="D670" s="1">
        <f>'PR-RAS'!E677</f>
        <v>1106.74</v>
      </c>
      <c r="E670" s="1">
        <v>0</v>
      </c>
      <c r="F670" s="1">
        <v>0</v>
      </c>
      <c r="G670" s="2">
        <f t="shared" si="10"/>
        <v>2794.0249800000001</v>
      </c>
      <c r="H670" s="2">
        <f t="shared" si="11"/>
        <v>0.31999999999993634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61446.8</v>
      </c>
      <c r="D687" s="1">
        <f>'PR-RAS'!E694</f>
        <v>65728</v>
      </c>
      <c r="E687" s="1">
        <v>0</v>
      </c>
      <c r="F687" s="1">
        <v>0</v>
      </c>
      <c r="G687" s="2">
        <f t="shared" si="10"/>
        <v>132331.32080000002</v>
      </c>
      <c r="H687" s="2">
        <f t="shared" si="11"/>
        <v>0.19999999999708962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8539.82</v>
      </c>
      <c r="D709" s="1">
        <f>'PR-RAS'!E716</f>
        <v>8689.76</v>
      </c>
      <c r="E709" s="1">
        <v>0</v>
      </c>
      <c r="F709" s="1">
        <v>0</v>
      </c>
      <c r="G709" s="2">
        <f t="shared" si="10"/>
        <v>18350.89272</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3392.11</v>
      </c>
      <c r="D710" s="1">
        <f>'PR-RAS'!E717</f>
        <v>1348.66</v>
      </c>
      <c r="E710" s="1">
        <v>0</v>
      </c>
      <c r="F710" s="1">
        <v>0</v>
      </c>
      <c r="G710" s="2">
        <f t="shared" si="10"/>
        <v>4317.4058699999996</v>
      </c>
      <c r="H710" s="2">
        <f t="shared" si="11"/>
        <v>0.45000000000004547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28206.06</v>
      </c>
      <c r="D711" s="1">
        <f>'PR-RAS'!E718</f>
        <v>32998.949999999997</v>
      </c>
      <c r="E711" s="1">
        <v>0</v>
      </c>
      <c r="F711" s="1">
        <v>0</v>
      </c>
      <c r="G711" s="2">
        <f t="shared" si="10"/>
        <v>66884.811599999986</v>
      </c>
      <c r="H711" s="2">
        <f t="shared" si="11"/>
        <v>0.11000000000422006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3663.21</v>
      </c>
      <c r="D713" s="1">
        <f>'PR-RAS'!E720</f>
        <v>4255</v>
      </c>
      <c r="E713" s="1">
        <v>0</v>
      </c>
      <c r="F713" s="1">
        <v>0</v>
      </c>
      <c r="G713" s="2">
        <f t="shared" si="10"/>
        <v>8667.3255199999985</v>
      </c>
      <c r="H713" s="2">
        <f t="shared" si="11"/>
        <v>0.21000000000003638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80.209999999999994</v>
      </c>
      <c r="D715" s="1">
        <f>'PR-RAS'!E722</f>
        <v>161.79</v>
      </c>
      <c r="E715" s="1">
        <v>0</v>
      </c>
      <c r="F715" s="1">
        <v>0</v>
      </c>
      <c r="G715" s="2">
        <f t="shared" si="10"/>
        <v>288.30605999999995</v>
      </c>
      <c r="H715" s="2">
        <f t="shared" si="11"/>
        <v>0.42000000000000171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650</v>
      </c>
      <c r="E816" s="1">
        <v>0</v>
      </c>
      <c r="F816" s="1">
        <v>0</v>
      </c>
      <c r="G816" s="2">
        <f t="shared" si="18"/>
        <v>1059.5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854643.37999999989</v>
      </c>
      <c r="D984" s="6">
        <f>BILANCA!E6</f>
        <v>862275.84999999986</v>
      </c>
      <c r="E984" s="6">
        <v>0</v>
      </c>
      <c r="F984" s="6">
        <v>0</v>
      </c>
      <c r="G984" s="7">
        <f t="shared" ref="G984:G1241" si="22">B984/1000*C984+B984/500*D984</f>
        <v>2579.1950799999995</v>
      </c>
      <c r="H984" s="7">
        <f t="shared" si="19"/>
        <v>0.53000000002793968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623395.71</v>
      </c>
      <c r="D985" s="1">
        <f>BILANCA!E7</f>
        <v>628740.02999999991</v>
      </c>
      <c r="E985" s="1">
        <v>0</v>
      </c>
      <c r="F985" s="1">
        <v>0</v>
      </c>
      <c r="G985" s="2">
        <f t="shared" si="22"/>
        <v>3761.7515399999997</v>
      </c>
      <c r="H985" s="2">
        <f t="shared" si="19"/>
        <v>0.31999999994877726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37161.21</v>
      </c>
      <c r="D986" s="1">
        <f>BILANCA!E8</f>
        <v>37161.21</v>
      </c>
      <c r="E986" s="1">
        <v>0</v>
      </c>
      <c r="F986" s="1">
        <v>0</v>
      </c>
      <c r="G986" s="2">
        <f t="shared" si="22"/>
        <v>334.45089000000002</v>
      </c>
      <c r="H986" s="2">
        <f t="shared" si="19"/>
        <v>0.41999999999825377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37161.21</v>
      </c>
      <c r="D987" s="1">
        <f>BILANCA!E9</f>
        <v>37161.21</v>
      </c>
      <c r="E987" s="1">
        <v>0</v>
      </c>
      <c r="F987" s="1">
        <v>0</v>
      </c>
      <c r="G987" s="2">
        <f t="shared" si="22"/>
        <v>445.93451999999996</v>
      </c>
      <c r="H987" s="2">
        <f t="shared" si="19"/>
        <v>0.41999999999825377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384.63</v>
      </c>
      <c r="D988" s="1">
        <f>BILANCA!E10</f>
        <v>384.63</v>
      </c>
      <c r="E988" s="1">
        <v>0</v>
      </c>
      <c r="F988" s="1">
        <v>0</v>
      </c>
      <c r="G988" s="2">
        <f t="shared" si="22"/>
        <v>5.76945</v>
      </c>
      <c r="H988" s="2">
        <f t="shared" si="19"/>
        <v>0.74000000000000909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384.63</v>
      </c>
      <c r="D989" s="1">
        <f>BILANCA!E11</f>
        <v>384.63</v>
      </c>
      <c r="E989" s="1">
        <v>0</v>
      </c>
      <c r="F989" s="1">
        <v>0</v>
      </c>
      <c r="G989" s="2">
        <f t="shared" si="22"/>
        <v>6.9233400000000005</v>
      </c>
      <c r="H989" s="2">
        <f t="shared" si="19"/>
        <v>0.74000000000000909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586234.5</v>
      </c>
      <c r="D990" s="1">
        <f>BILANCA!E12</f>
        <v>591578.81999999995</v>
      </c>
      <c r="E990" s="1">
        <v>0</v>
      </c>
      <c r="F990" s="1">
        <v>0</v>
      </c>
      <c r="G990" s="2">
        <f t="shared" si="22"/>
        <v>12385.744979999999</v>
      </c>
      <c r="H990" s="2">
        <f t="shared" si="19"/>
        <v>0.68000000005122274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541054.56999999995</v>
      </c>
      <c r="D991" s="1">
        <f>BILANCA!E13</f>
        <v>527298.97</v>
      </c>
      <c r="E991" s="1">
        <v>0</v>
      </c>
      <c r="F991" s="1">
        <v>0</v>
      </c>
      <c r="G991" s="2">
        <f t="shared" si="22"/>
        <v>12765.220079999999</v>
      </c>
      <c r="H991" s="2">
        <f t="shared" si="19"/>
        <v>0.46000000007916242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1151562.24</v>
      </c>
      <c r="D993" s="1">
        <f>BILANCA!E15</f>
        <v>1151562.24</v>
      </c>
      <c r="E993" s="1">
        <v>0</v>
      </c>
      <c r="F993" s="1">
        <v>0</v>
      </c>
      <c r="G993" s="2">
        <f t="shared" si="22"/>
        <v>34546.867200000001</v>
      </c>
      <c r="H993" s="2">
        <f t="shared" si="19"/>
        <v>0.47999999998137355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610507.67000000004</v>
      </c>
      <c r="D996" s="1">
        <f>BILANCA!E18</f>
        <v>624263.27</v>
      </c>
      <c r="E996" s="1">
        <v>0</v>
      </c>
      <c r="F996" s="1">
        <v>0</v>
      </c>
      <c r="G996" s="2">
        <f t="shared" si="22"/>
        <v>24167.444729999999</v>
      </c>
      <c r="H996" s="2">
        <f t="shared" si="19"/>
        <v>0.59999999997671694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31990.880000000005</v>
      </c>
      <c r="D997" s="1">
        <f>BILANCA!E19</f>
        <v>53618.739999999932</v>
      </c>
      <c r="E997" s="1">
        <v>0</v>
      </c>
      <c r="F997" s="1">
        <v>0</v>
      </c>
      <c r="G997" s="2">
        <f t="shared" si="22"/>
        <v>1949.1970399999982</v>
      </c>
      <c r="H997" s="2">
        <f t="shared" si="19"/>
        <v>0.38000000006286427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214803.96</v>
      </c>
      <c r="D998" s="1">
        <f>BILANCA!E20</f>
        <v>306564.53999999998</v>
      </c>
      <c r="E998" s="1">
        <v>0</v>
      </c>
      <c r="F998" s="1">
        <v>0</v>
      </c>
      <c r="G998" s="2">
        <f t="shared" si="22"/>
        <v>12418.995599999998</v>
      </c>
      <c r="H998" s="2">
        <f t="shared" si="19"/>
        <v>0.50000000002910383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6164.31</v>
      </c>
      <c r="D999" s="1">
        <f>BILANCA!E21</f>
        <v>6164.31</v>
      </c>
      <c r="E999" s="1">
        <v>0</v>
      </c>
      <c r="F999" s="1">
        <v>0</v>
      </c>
      <c r="G999" s="2">
        <f t="shared" si="22"/>
        <v>295.88688000000002</v>
      </c>
      <c r="H999" s="2">
        <f t="shared" si="19"/>
        <v>0.62000000000080036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14554.51</v>
      </c>
      <c r="D1000" s="1">
        <f>BILANCA!E22</f>
        <v>14554.51</v>
      </c>
      <c r="E1000" s="1">
        <v>0</v>
      </c>
      <c r="F1000" s="1">
        <v>0</v>
      </c>
      <c r="G1000" s="2">
        <f t="shared" si="22"/>
        <v>742.28001000000006</v>
      </c>
      <c r="H1000" s="2">
        <f t="shared" si="19"/>
        <v>0.97999999999956344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414.1</v>
      </c>
      <c r="D1001" s="1">
        <f>BILANCA!E23</f>
        <v>414.1</v>
      </c>
      <c r="E1001" s="1">
        <v>0</v>
      </c>
      <c r="F1001" s="1">
        <v>0</v>
      </c>
      <c r="G1001" s="2">
        <f t="shared" si="22"/>
        <v>22.3614</v>
      </c>
      <c r="H1001" s="2">
        <f t="shared" si="19"/>
        <v>0.20000000000004547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902.85</v>
      </c>
      <c r="D1004" s="1">
        <f>BILANCA!E26</f>
        <v>1564.1</v>
      </c>
      <c r="E1004" s="1">
        <v>0</v>
      </c>
      <c r="F1004" s="1">
        <v>0</v>
      </c>
      <c r="G1004" s="2">
        <f t="shared" si="22"/>
        <v>84.652050000000003</v>
      </c>
      <c r="H1004" s="2">
        <f t="shared" si="19"/>
        <v>0.24999999999988631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204848.85</v>
      </c>
      <c r="D1006" s="1">
        <f>BILANCA!E28</f>
        <v>275642.82</v>
      </c>
      <c r="E1006" s="1">
        <v>0</v>
      </c>
      <c r="F1006" s="1">
        <v>0</v>
      </c>
      <c r="G1006" s="2">
        <f t="shared" si="22"/>
        <v>17391.093269999998</v>
      </c>
      <c r="H1006" s="2">
        <f t="shared" si="19"/>
        <v>0.32999999998719431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13189.050000000003</v>
      </c>
      <c r="D1013" s="1">
        <f>BILANCA!E35</f>
        <v>10661.11</v>
      </c>
      <c r="E1013" s="1">
        <v>0</v>
      </c>
      <c r="F1013" s="1">
        <v>0</v>
      </c>
      <c r="G1013" s="2">
        <f t="shared" si="22"/>
        <v>1035.3381000000002</v>
      </c>
      <c r="H1013" s="2">
        <f t="shared" si="19"/>
        <v>0.16000000000349246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37957.47</v>
      </c>
      <c r="D1014" s="1">
        <f>BILANCA!E36</f>
        <v>39320.46</v>
      </c>
      <c r="E1014" s="1">
        <v>0</v>
      </c>
      <c r="F1014" s="1">
        <v>0</v>
      </c>
      <c r="G1014" s="2">
        <f t="shared" si="22"/>
        <v>3614.5500899999997</v>
      </c>
      <c r="H1014" s="2">
        <f t="shared" si="19"/>
        <v>0.93000000000029104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10661.11</v>
      </c>
      <c r="D1015" s="1">
        <f>BILANCA!E37</f>
        <v>10661.11</v>
      </c>
      <c r="E1015" s="1">
        <v>0</v>
      </c>
      <c r="F1015" s="1">
        <v>0</v>
      </c>
      <c r="G1015" s="2">
        <f t="shared" si="22"/>
        <v>1023.4665600000001</v>
      </c>
      <c r="H1015" s="2">
        <f t="shared" si="19"/>
        <v>0.22000000000116415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35429.53</v>
      </c>
      <c r="D1018" s="1">
        <f>BILANCA!E40</f>
        <v>39320.46</v>
      </c>
      <c r="E1018" s="1">
        <v>0</v>
      </c>
      <c r="F1018" s="1">
        <v>0</v>
      </c>
      <c r="G1018" s="2">
        <f t="shared" si="22"/>
        <v>3992.4657500000003</v>
      </c>
      <c r="H1018" s="2">
        <f t="shared" si="19"/>
        <v>0.93000000000029104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45455.68</v>
      </c>
      <c r="D1032" s="1">
        <f>BILANCA!E54</f>
        <v>46636.39</v>
      </c>
      <c r="E1032" s="1">
        <v>0</v>
      </c>
      <c r="F1032" s="1">
        <v>0</v>
      </c>
      <c r="G1032" s="2">
        <f t="shared" si="22"/>
        <v>6797.6945400000004</v>
      </c>
      <c r="H1032" s="2">
        <f t="shared" si="19"/>
        <v>0.70999999999912689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45455.68</v>
      </c>
      <c r="D1033" s="1">
        <f>BILANCA!E55</f>
        <v>46636.39</v>
      </c>
      <c r="E1033" s="1">
        <v>0</v>
      </c>
      <c r="F1033" s="1">
        <v>0</v>
      </c>
      <c r="G1033" s="2">
        <f t="shared" si="22"/>
        <v>6936.4230000000007</v>
      </c>
      <c r="H1033" s="2">
        <f t="shared" si="19"/>
        <v>0.70999999999912689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231247.66999999998</v>
      </c>
      <c r="D1046" s="1">
        <f>BILANCA!E68</f>
        <v>233535.82</v>
      </c>
      <c r="E1046" s="1">
        <v>0</v>
      </c>
      <c r="F1046" s="1">
        <v>0</v>
      </c>
      <c r="G1046" s="2">
        <f t="shared" si="22"/>
        <v>43994.116529999999</v>
      </c>
      <c r="H1046" s="2">
        <f t="shared" si="19"/>
        <v>0.51000000000931323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11479.76</v>
      </c>
      <c r="D1056" s="1">
        <f>BILANCA!E78</f>
        <v>134.55000000000001</v>
      </c>
      <c r="E1056" s="1">
        <v>0</v>
      </c>
      <c r="F1056" s="1">
        <v>0</v>
      </c>
      <c r="G1056" s="2">
        <f t="shared" si="22"/>
        <v>857.66678000000002</v>
      </c>
      <c r="H1056" s="2">
        <f t="shared" si="19"/>
        <v>0.68999999999977035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11479.76</v>
      </c>
      <c r="D1064" s="1">
        <f>BILANCA!E86</f>
        <v>134.55000000000001</v>
      </c>
      <c r="E1064" s="1">
        <v>0</v>
      </c>
      <c r="F1064" s="1">
        <v>0</v>
      </c>
      <c r="G1064" s="2">
        <f t="shared" si="22"/>
        <v>951.65766000000008</v>
      </c>
      <c r="H1064" s="2">
        <f t="shared" si="19"/>
        <v>0.68999999999977035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70693.91</v>
      </c>
      <c r="D1124" s="1">
        <f>BILANCA!E146</f>
        <v>58695.88</v>
      </c>
      <c r="E1124" s="1">
        <v>0</v>
      </c>
      <c r="F1124" s="1">
        <v>0</v>
      </c>
      <c r="G1124" s="2">
        <f t="shared" si="22"/>
        <v>26520.079469999997</v>
      </c>
      <c r="H1124" s="2">
        <f t="shared" si="23"/>
        <v>0.20999999999912689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12.5</v>
      </c>
      <c r="E1138" s="1">
        <v>0</v>
      </c>
      <c r="F1138" s="1">
        <v>0</v>
      </c>
      <c r="G1138" s="2">
        <f t="shared" si="22"/>
        <v>3.875</v>
      </c>
      <c r="H1138" s="2">
        <f t="shared" si="23"/>
        <v>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70693.91</v>
      </c>
      <c r="D1139" s="1">
        <f>BILANCA!E161</f>
        <v>58683.38</v>
      </c>
      <c r="E1139" s="1">
        <v>0</v>
      </c>
      <c r="F1139" s="1">
        <v>0</v>
      </c>
      <c r="G1139" s="2">
        <f t="shared" si="22"/>
        <v>29337.464520000001</v>
      </c>
      <c r="H1139" s="2">
        <f t="shared" si="23"/>
        <v>0.4699999999938882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149074</v>
      </c>
      <c r="D1148" s="1">
        <f>BILANCA!E170</f>
        <v>174705.39</v>
      </c>
      <c r="E1148" s="1">
        <v>0</v>
      </c>
      <c r="F1148" s="1">
        <v>0</v>
      </c>
      <c r="G1148" s="2">
        <f t="shared" si="22"/>
        <v>82249.988700000016</v>
      </c>
      <c r="H1148" s="2">
        <f t="shared" si="23"/>
        <v>0.39000000001396984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149074</v>
      </c>
      <c r="D1151" s="1">
        <f>BILANCA!E173</f>
        <v>174705.39</v>
      </c>
      <c r="E1151" s="1">
        <v>0</v>
      </c>
      <c r="F1151" s="1">
        <v>0</v>
      </c>
      <c r="G1151" s="2">
        <f t="shared" si="22"/>
        <v>83745.443040000013</v>
      </c>
      <c r="H1151" s="2">
        <f t="shared" si="23"/>
        <v>0.39000000001396984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854643.38000000012</v>
      </c>
      <c r="D1152" s="1">
        <f>BILANCA!E175</f>
        <v>862275.85000000009</v>
      </c>
      <c r="E1152" s="1">
        <v>0</v>
      </c>
      <c r="F1152" s="1">
        <v>0</v>
      </c>
      <c r="G1152" s="2">
        <f t="shared" si="22"/>
        <v>435883.96852000005</v>
      </c>
      <c r="H1152" s="2">
        <f t="shared" si="23"/>
        <v>0.53000000002793968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203345.12999999998</v>
      </c>
      <c r="D1153" s="1">
        <f>BILANCA!E176</f>
        <v>195142.63999999998</v>
      </c>
      <c r="E1153" s="1">
        <v>0</v>
      </c>
      <c r="F1153" s="1">
        <v>0</v>
      </c>
      <c r="G1153" s="2">
        <f t="shared" si="22"/>
        <v>100917.1697</v>
      </c>
      <c r="H1153" s="2">
        <f t="shared" si="23"/>
        <v>0.48999999999068677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203345.12999999998</v>
      </c>
      <c r="D1154" s="1">
        <f>BILANCA!E177</f>
        <v>195142.63999999998</v>
      </c>
      <c r="E1154" s="1">
        <v>0</v>
      </c>
      <c r="F1154" s="1">
        <v>0</v>
      </c>
      <c r="G1154" s="2">
        <f t="shared" si="22"/>
        <v>101510.80011</v>
      </c>
      <c r="H1154" s="2">
        <f t="shared" si="23"/>
        <v>0.48999999999068677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184133.71</v>
      </c>
      <c r="D1155" s="1">
        <f>BILANCA!E178</f>
        <v>184377.33</v>
      </c>
      <c r="E1155" s="1">
        <v>0</v>
      </c>
      <c r="F1155" s="1">
        <v>0</v>
      </c>
      <c r="G1155" s="2">
        <f t="shared" si="22"/>
        <v>95096.799639999983</v>
      </c>
      <c r="H1155" s="2">
        <f t="shared" si="23"/>
        <v>0.61999999999534339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8861.74</v>
      </c>
      <c r="D1156" s="1">
        <f>BILANCA!E179</f>
        <v>10630.76</v>
      </c>
      <c r="E1156" s="1">
        <v>0</v>
      </c>
      <c r="F1156" s="1">
        <v>0</v>
      </c>
      <c r="G1156" s="2">
        <f t="shared" si="22"/>
        <v>5211.3239799999992</v>
      </c>
      <c r="H1156" s="2">
        <f t="shared" si="23"/>
        <v>0.5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10349.68</v>
      </c>
      <c r="D1165" s="1">
        <f>BILANCA!E188</f>
        <v>134.55000000000001</v>
      </c>
      <c r="E1165" s="1">
        <v>0</v>
      </c>
      <c r="F1165" s="1">
        <v>0</v>
      </c>
      <c r="G1165" s="2">
        <f t="shared" si="22"/>
        <v>1932.61796</v>
      </c>
      <c r="H1165" s="2">
        <f t="shared" si="23"/>
        <v>0.76999999999969759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651298.25000000012</v>
      </c>
      <c r="D1214" s="1">
        <f>BILANCA!E237</f>
        <v>667133.21000000008</v>
      </c>
      <c r="E1214" s="1">
        <v>0</v>
      </c>
      <c r="F1214" s="1">
        <v>0</v>
      </c>
      <c r="G1214" s="2">
        <f t="shared" si="22"/>
        <v>458665.43877000007</v>
      </c>
      <c r="H1214" s="2">
        <f t="shared" si="23"/>
        <v>0.46000000019557774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623395.71000000008</v>
      </c>
      <c r="D1215" s="1">
        <f>BILANCA!E238</f>
        <v>628740.03</v>
      </c>
      <c r="E1215" s="1">
        <v>0</v>
      </c>
      <c r="F1215" s="1">
        <v>0</v>
      </c>
      <c r="G1215" s="2">
        <f t="shared" si="22"/>
        <v>436363.17864000006</v>
      </c>
      <c r="H1215" s="2">
        <f t="shared" si="23"/>
        <v>0.31999999994877726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623395.71000000008</v>
      </c>
      <c r="D1216" s="1">
        <f>BILANCA!E239</f>
        <v>628740.03</v>
      </c>
      <c r="E1216" s="1">
        <v>0</v>
      </c>
      <c r="F1216" s="1">
        <v>0</v>
      </c>
      <c r="G1216" s="2">
        <f t="shared" si="22"/>
        <v>438244.05441000004</v>
      </c>
      <c r="H1216" s="2">
        <f t="shared" si="23"/>
        <v>0.31999999994877726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621208.18000000005</v>
      </c>
      <c r="D1217" s="1">
        <f>BILANCA!E240</f>
        <v>626552.5</v>
      </c>
      <c r="E1217" s="1">
        <v>0</v>
      </c>
      <c r="F1217" s="1">
        <v>0</v>
      </c>
      <c r="G1217" s="2">
        <f t="shared" si="22"/>
        <v>438589.28412000003</v>
      </c>
      <c r="H1217" s="2">
        <f t="shared" si="23"/>
        <v>0.68000000005122274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2187.5300000000002</v>
      </c>
      <c r="D1218" s="1">
        <f>BILANCA!E241</f>
        <v>2187.5300000000002</v>
      </c>
      <c r="E1218" s="1">
        <v>0</v>
      </c>
      <c r="F1218" s="1">
        <v>0</v>
      </c>
      <c r="G1218" s="2">
        <f t="shared" si="22"/>
        <v>1542.20865</v>
      </c>
      <c r="H1218" s="2">
        <f t="shared" si="23"/>
        <v>0.93999999999959982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27902.54</v>
      </c>
      <c r="D1222" s="1">
        <f>BILANCA!E245</f>
        <v>38380.68</v>
      </c>
      <c r="E1222" s="1">
        <v>0</v>
      </c>
      <c r="F1222" s="1">
        <v>0</v>
      </c>
      <c r="G1222" s="2">
        <f t="shared" si="22"/>
        <v>25014.6721</v>
      </c>
      <c r="H1222" s="2">
        <f t="shared" si="23"/>
        <v>0.77999999999883585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40837.75</v>
      </c>
      <c r="D1223" s="1">
        <f>BILANCA!E246</f>
        <v>41897.68</v>
      </c>
      <c r="E1223" s="1">
        <v>0</v>
      </c>
      <c r="F1223" s="1">
        <v>0</v>
      </c>
      <c r="G1223" s="2">
        <f t="shared" si="22"/>
        <v>29911.946400000001</v>
      </c>
      <c r="H1223" s="2">
        <f t="shared" si="23"/>
        <v>0.56999999999970896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40837.75</v>
      </c>
      <c r="D1224" s="1">
        <f>BILANCA!E247</f>
        <v>41897.68</v>
      </c>
      <c r="E1224" s="1">
        <v>0</v>
      </c>
      <c r="F1224" s="1">
        <v>0</v>
      </c>
      <c r="G1224" s="2">
        <f t="shared" si="22"/>
        <v>30036.57951</v>
      </c>
      <c r="H1224" s="2">
        <f t="shared" si="23"/>
        <v>0.56999999999970896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12935.21</v>
      </c>
      <c r="D1227" s="1">
        <f>BILANCA!E250</f>
        <v>3517</v>
      </c>
      <c r="E1227" s="1">
        <v>0</v>
      </c>
      <c r="F1227" s="1">
        <v>0</v>
      </c>
      <c r="G1227" s="2">
        <f t="shared" si="22"/>
        <v>4872.4872399999995</v>
      </c>
      <c r="H1227" s="2">
        <f t="shared" si="23"/>
        <v>0.20999999999912689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12935.21</v>
      </c>
      <c r="D1229" s="1">
        <f>BILANCA!E252</f>
        <v>3517</v>
      </c>
      <c r="E1229" s="1">
        <v>0</v>
      </c>
      <c r="F1229" s="1">
        <v>0</v>
      </c>
      <c r="G1229" s="2">
        <f t="shared" si="22"/>
        <v>4912.4256599999999</v>
      </c>
      <c r="H1229" s="2">
        <f t="shared" si="23"/>
        <v>0.20999999999912689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12.5</v>
      </c>
      <c r="E1232" s="1">
        <v>0</v>
      </c>
      <c r="F1232" s="1">
        <v>0</v>
      </c>
      <c r="G1232" s="2">
        <f t="shared" si="22"/>
        <v>6.2249999999999996</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50986.64</v>
      </c>
      <c r="D1236" s="1">
        <f>BILANCA!E259</f>
        <v>0.22</v>
      </c>
      <c r="E1236" s="1">
        <v>0</v>
      </c>
      <c r="F1236" s="1">
        <v>0</v>
      </c>
      <c r="G1236" s="2">
        <f t="shared" si="22"/>
        <v>12899.731239999999</v>
      </c>
      <c r="H1236" s="2">
        <f t="shared" si="23"/>
        <v>0.58000000000058205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50986.64</v>
      </c>
      <c r="D1237" s="1">
        <f>BILANCA!E260</f>
        <v>0.22</v>
      </c>
      <c r="E1237" s="1">
        <v>0</v>
      </c>
      <c r="F1237" s="1">
        <v>0</v>
      </c>
      <c r="G1237" s="2">
        <f t="shared" si="22"/>
        <v>12950.71832</v>
      </c>
      <c r="H1237" s="2">
        <f t="shared" si="23"/>
        <v>0.58000000000058205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70693.91</v>
      </c>
      <c r="D1241" s="1">
        <f>BILANCA!E265</f>
        <v>58695.88</v>
      </c>
      <c r="E1241" s="1">
        <v>0</v>
      </c>
      <c r="F1241" s="1">
        <v>0</v>
      </c>
      <c r="G1241" s="2">
        <f t="shared" si="22"/>
        <v>48526.102859999999</v>
      </c>
      <c r="H1241" s="2">
        <f t="shared" si="23"/>
        <v>0.20999999999912689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11479.76</v>
      </c>
      <c r="D1244" s="1">
        <f>BILANCA!E268</f>
        <v>134.55000000000001</v>
      </c>
      <c r="E1244" s="1">
        <v>0</v>
      </c>
      <c r="F1244" s="1">
        <v>0</v>
      </c>
      <c r="G1244" s="2">
        <f t="shared" si="24"/>
        <v>3066.45246</v>
      </c>
      <c r="H1244" s="2">
        <f t="shared" si="23"/>
        <v>0.68999999999977035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70693.91</v>
      </c>
      <c r="D1262" s="1">
        <f>BILANCA!E286</f>
        <v>58683.38</v>
      </c>
      <c r="E1262" s="1">
        <v>0</v>
      </c>
      <c r="F1262" s="1">
        <v>0</v>
      </c>
      <c r="G1262" s="2">
        <f t="shared" si="24"/>
        <v>52468.926930000001</v>
      </c>
      <c r="H1262" s="2">
        <f t="shared" si="23"/>
        <v>0.4699999999938882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203345.13</v>
      </c>
      <c r="D1264" s="1">
        <f>BILANCA!E288</f>
        <v>195142.64</v>
      </c>
      <c r="E1264" s="1">
        <v>0</v>
      </c>
      <c r="F1264" s="1">
        <v>0</v>
      </c>
      <c r="G1264" s="2">
        <f t="shared" si="24"/>
        <v>166810.14521000002</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10349.68</v>
      </c>
      <c r="D1278" s="1">
        <f>BILANCA!E302</f>
        <v>134.55000000000001</v>
      </c>
      <c r="E1278" s="1">
        <v>0</v>
      </c>
      <c r="F1278" s="1">
        <v>0</v>
      </c>
      <c r="G1278" s="2">
        <f t="shared" si="24"/>
        <v>3132.5401000000002</v>
      </c>
      <c r="H1278" s="2">
        <f t="shared" si="23"/>
        <v>0.76999999999969759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2016688.02</v>
      </c>
      <c r="D1408" s="1">
        <f>'RAS-funkcijski'!E114</f>
        <v>2439336.12</v>
      </c>
      <c r="E1408" s="1">
        <v>0</v>
      </c>
      <c r="F1408" s="1">
        <v>0</v>
      </c>
      <c r="G1408" s="2">
        <f t="shared" si="24"/>
        <v>758489.62860000005</v>
      </c>
      <c r="H1408" s="2">
        <f t="shared" si="27"/>
        <v>0.14000000013038516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2016688.02</v>
      </c>
      <c r="D1412" s="1">
        <f>'RAS-funkcijski'!E118</f>
        <v>2439336.12</v>
      </c>
      <c r="E1412" s="1">
        <v>0</v>
      </c>
      <c r="F1412" s="1">
        <v>0</v>
      </c>
      <c r="G1412" s="2">
        <f t="shared" si="24"/>
        <v>786071.06964000012</v>
      </c>
      <c r="H1412" s="2">
        <f t="shared" si="27"/>
        <v>0.14000000013038516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2016688.02</v>
      </c>
      <c r="D1414" s="1">
        <f>'RAS-funkcijski'!E120</f>
        <v>2439336.12</v>
      </c>
      <c r="E1414" s="1">
        <v>0</v>
      </c>
      <c r="F1414" s="1">
        <v>0</v>
      </c>
      <c r="G1414" s="2">
        <f t="shared" si="24"/>
        <v>799861.79016000009</v>
      </c>
      <c r="H1414" s="2">
        <f t="shared" si="27"/>
        <v>0.14000000013038516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2016688.02</v>
      </c>
      <c r="D1435" s="13">
        <f>'RAS-funkcijski'!E141</f>
        <v>2439336.12</v>
      </c>
      <c r="E1435" s="13">
        <v>0</v>
      </c>
      <c r="F1435" s="13">
        <v>0</v>
      </c>
      <c r="G1435" s="14">
        <f t="shared" si="24"/>
        <v>944664.35562000005</v>
      </c>
      <c r="H1435" s="14">
        <f t="shared" si="27"/>
        <v>0.14000000013038516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38001.82</v>
      </c>
      <c r="D1436" s="6">
        <f>'P-VRIO'!E5</f>
        <v>0</v>
      </c>
      <c r="E1436" s="6">
        <v>0</v>
      </c>
      <c r="F1436" s="6">
        <v>0</v>
      </c>
      <c r="G1436" s="7">
        <f t="shared" si="24"/>
        <v>38.001820000000002</v>
      </c>
      <c r="H1436" s="7">
        <f t="shared" si="27"/>
        <v>0.18000000000029104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38001.82</v>
      </c>
      <c r="D1453" s="1">
        <f>'P-VRIO'!E22</f>
        <v>0</v>
      </c>
      <c r="E1453" s="1">
        <v>0</v>
      </c>
      <c r="F1453" s="1">
        <v>0</v>
      </c>
      <c r="G1453" s="2">
        <f t="shared" si="24"/>
        <v>684.03275999999994</v>
      </c>
      <c r="H1453" s="2">
        <f t="shared" si="27"/>
        <v>0.18000000000029104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38001.82</v>
      </c>
      <c r="D1454" s="1">
        <f>'P-VRIO'!E23</f>
        <v>0</v>
      </c>
      <c r="E1454" s="1">
        <v>0</v>
      </c>
      <c r="F1454" s="1">
        <v>0</v>
      </c>
      <c r="G1454" s="2">
        <f t="shared" si="24"/>
        <v>722.03458000000001</v>
      </c>
      <c r="H1454" s="2">
        <f t="shared" si="27"/>
        <v>0.18000000000029104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38001.82</v>
      </c>
      <c r="D1456" s="1">
        <f>'P-VRIO'!E25</f>
        <v>0</v>
      </c>
      <c r="E1456" s="1">
        <v>0</v>
      </c>
      <c r="F1456" s="1">
        <v>0</v>
      </c>
      <c r="G1456" s="2">
        <f t="shared" si="24"/>
        <v>798.03822000000002</v>
      </c>
      <c r="H1456" s="2">
        <f t="shared" si="27"/>
        <v>0.18000000000029104</v>
      </c>
      <c r="I1456" s="10">
        <f t="shared" si="30"/>
        <v>143.64687960023227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203345.13</v>
      </c>
      <c r="D1480" s="6"/>
      <c r="E1480" s="6">
        <v>0</v>
      </c>
      <c r="F1480" s="6">
        <v>0</v>
      </c>
      <c r="G1480" s="7">
        <f t="shared" ref="G1480:G1580" si="34">B1480/1000*C1480</f>
        <v>203.34513000000001</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2477529.6200000006</v>
      </c>
      <c r="D1481" s="1">
        <v>0</v>
      </c>
      <c r="E1481" s="1">
        <v>0</v>
      </c>
      <c r="F1481" s="1">
        <v>0</v>
      </c>
      <c r="G1481" s="2">
        <f t="shared" si="34"/>
        <v>4955.0592400000014</v>
      </c>
      <c r="H1481" s="2">
        <f t="shared" si="35"/>
        <v>0.37999999942258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2472672.8800000004</v>
      </c>
      <c r="D1483" s="1">
        <v>0</v>
      </c>
      <c r="E1483" s="1">
        <v>0</v>
      </c>
      <c r="F1483" s="1">
        <v>0</v>
      </c>
      <c r="G1483" s="2">
        <f t="shared" si="34"/>
        <v>9890.6915200000021</v>
      </c>
      <c r="H1483" s="2">
        <f t="shared" si="35"/>
        <v>0.11999999964609742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2204229.69</v>
      </c>
      <c r="D1484" s="1">
        <v>0</v>
      </c>
      <c r="E1484" s="1">
        <v>0</v>
      </c>
      <c r="F1484" s="1">
        <v>0</v>
      </c>
      <c r="G1484" s="2">
        <f t="shared" si="34"/>
        <v>11021.148450000001</v>
      </c>
      <c r="H1484" s="2">
        <f t="shared" si="35"/>
        <v>0.31000000005587935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255639.45</v>
      </c>
      <c r="D1485" s="1">
        <v>0</v>
      </c>
      <c r="E1485" s="1">
        <v>0</v>
      </c>
      <c r="F1485" s="1">
        <v>0</v>
      </c>
      <c r="G1485" s="2">
        <f t="shared" si="34"/>
        <v>1533.8367000000001</v>
      </c>
      <c r="H1485" s="2">
        <f t="shared" si="35"/>
        <v>0.45000000001164153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650</v>
      </c>
      <c r="D1489" s="1">
        <v>0</v>
      </c>
      <c r="E1489" s="1">
        <v>0</v>
      </c>
      <c r="F1489" s="1">
        <v>0</v>
      </c>
      <c r="G1489" s="2">
        <f t="shared" si="34"/>
        <v>6.5</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12153.74</v>
      </c>
      <c r="D1491" s="1">
        <v>0</v>
      </c>
      <c r="E1491" s="1">
        <v>0</v>
      </c>
      <c r="F1491" s="1">
        <v>0</v>
      </c>
      <c r="G1491" s="2">
        <f t="shared" si="34"/>
        <v>145.84487999999999</v>
      </c>
      <c r="H1491" s="2">
        <f t="shared" si="35"/>
        <v>0.26000000000021828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4856.74</v>
      </c>
      <c r="D1492" s="1">
        <v>0</v>
      </c>
      <c r="E1492" s="1">
        <v>0</v>
      </c>
      <c r="F1492" s="1">
        <v>0</v>
      </c>
      <c r="G1492" s="2">
        <f t="shared" si="34"/>
        <v>63.137619999999991</v>
      </c>
      <c r="H1492" s="2">
        <f t="shared" si="35"/>
        <v>0.26000000000021828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2485732.1100000003</v>
      </c>
      <c r="D1499" s="1">
        <v>0</v>
      </c>
      <c r="E1499" s="1">
        <v>0</v>
      </c>
      <c r="F1499" s="1">
        <v>0</v>
      </c>
      <c r="G1499" s="2">
        <f t="shared" si="34"/>
        <v>49714.642200000009</v>
      </c>
      <c r="H1499" s="2">
        <f t="shared" si="35"/>
        <v>0.11000000033527613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2480875.37</v>
      </c>
      <c r="D1501" s="1">
        <v>0</v>
      </c>
      <c r="E1501" s="1">
        <v>0</v>
      </c>
      <c r="F1501" s="1">
        <v>0</v>
      </c>
      <c r="G1501" s="2">
        <f t="shared" si="34"/>
        <v>54579.258139999998</v>
      </c>
      <c r="H1501" s="2">
        <f t="shared" si="35"/>
        <v>0.37000000011175871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2203986.0699999998</v>
      </c>
      <c r="D1502" s="1">
        <v>0</v>
      </c>
      <c r="E1502" s="1">
        <v>0</v>
      </c>
      <c r="F1502" s="1">
        <v>0</v>
      </c>
      <c r="G1502" s="2">
        <f t="shared" si="34"/>
        <v>50691.679609999992</v>
      </c>
      <c r="H1502" s="2">
        <f t="shared" si="35"/>
        <v>6.9999999832361937E-2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253870.43</v>
      </c>
      <c r="D1503" s="1">
        <v>0</v>
      </c>
      <c r="E1503" s="1">
        <v>0</v>
      </c>
      <c r="F1503" s="1">
        <v>0</v>
      </c>
      <c r="G1503" s="2">
        <f t="shared" si="34"/>
        <v>6092.8903199999995</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650</v>
      </c>
      <c r="D1507" s="1">
        <v>0</v>
      </c>
      <c r="E1507" s="1">
        <v>0</v>
      </c>
      <c r="F1507" s="1">
        <v>0</v>
      </c>
      <c r="G1507" s="2">
        <f t="shared" si="34"/>
        <v>18.2</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22368.87</v>
      </c>
      <c r="D1509" s="1">
        <v>0</v>
      </c>
      <c r="E1509" s="1">
        <v>0</v>
      </c>
      <c r="F1509" s="1">
        <v>0</v>
      </c>
      <c r="G1509" s="2">
        <f t="shared" si="34"/>
        <v>671.06609999999989</v>
      </c>
      <c r="H1509" s="2">
        <f t="shared" si="35"/>
        <v>0.13000000000101863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4856.74</v>
      </c>
      <c r="D1510" s="1">
        <v>0</v>
      </c>
      <c r="E1510" s="1">
        <v>0</v>
      </c>
      <c r="F1510" s="1">
        <v>0</v>
      </c>
      <c r="G1510" s="2">
        <f t="shared" si="34"/>
        <v>150.55893999999998</v>
      </c>
      <c r="H1510" s="2">
        <f t="shared" si="35"/>
        <v>0.26000000000021828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195142.64000000013</v>
      </c>
      <c r="D1517" s="1">
        <v>0</v>
      </c>
      <c r="E1517" s="1">
        <v>0</v>
      </c>
      <c r="F1517" s="1">
        <v>0</v>
      </c>
      <c r="G1517" s="2">
        <f t="shared" si="34"/>
        <v>7415.4203200000047</v>
      </c>
      <c r="H1517" s="2">
        <f t="shared" si="35"/>
        <v>0.35999999986961484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195142.64</v>
      </c>
      <c r="D1576" s="1">
        <v>0</v>
      </c>
      <c r="E1576" s="1">
        <v>0</v>
      </c>
      <c r="F1576" s="1">
        <v>0</v>
      </c>
      <c r="G1576" s="2">
        <f t="shared" si="34"/>
        <v>18928.836080000001</v>
      </c>
      <c r="H1576" s="2">
        <f t="shared" si="35"/>
        <v>0.35999999998603016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195142.64</v>
      </c>
      <c r="D1578" s="1">
        <v>0</v>
      </c>
      <c r="E1578" s="1">
        <v>0</v>
      </c>
      <c r="F1578" s="1">
        <v>0</v>
      </c>
      <c r="G1578" s="2">
        <f t="shared" si="34"/>
        <v>19319.121360000001</v>
      </c>
      <c r="H1578" s="2">
        <f t="shared" si="35"/>
        <v>0.35999999998603016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17683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1997637.91</v>
      </c>
      <c r="I16" s="170">
        <f>'PR-RAS'!E6</f>
        <v>2449814.2600000002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2008782.95</v>
      </c>
      <c r="I17" s="170">
        <f>'PR-RAS'!E151</f>
        <v>2434479.3800000004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27902.539999999899</v>
      </c>
      <c r="I18" s="170">
        <f>'PR-RAS'!E645</f>
        <v>38380.679999999666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623395.71</v>
      </c>
      <c r="I20" s="173">
        <f>BILANCA!E7</f>
        <v>628740.02999999991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231247.66999999998</v>
      </c>
      <c r="I21" s="175">
        <f>BILANCA!E68</f>
        <v>233535.82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203345.12999999998</v>
      </c>
      <c r="I22" s="175">
        <f>BILANCA!E176</f>
        <v>195142.63999999998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651298.25000000012</v>
      </c>
      <c r="I23" s="177">
        <f>BILANCA!E237</f>
        <v>667133.21000000008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2016688.02</v>
      </c>
      <c r="I27" s="175">
        <f>'RAS-funkcijski'!E114</f>
        <v>2439336.12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2016688.02</v>
      </c>
      <c r="I28" s="179">
        <f>'RAS-funkcijski'!E141</f>
        <v>2439336.12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38001.82</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38001.82</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203345.13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195142.64000000013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195142.64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41" zoomScaleNormal="100" workbookViewId="0">
      <selection activeCell="E286" sqref="E28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1997637.91</v>
      </c>
      <c r="E6" s="51">
        <f>E7+E44+E50+E82+E106+E124+E133+E139</f>
        <v>2449814.2600000002</v>
      </c>
      <c r="F6" s="52">
        <f t="shared" ref="F6:F131" si="0">IF(D6&lt;&gt;0,IF(E6/D6&gt;=100,"&gt;&gt;100",E6/D6*100),"-")</f>
        <v>122.63555110445419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1813777.17</v>
      </c>
      <c r="E50" s="51">
        <f>E51+E54+E59+E62+E65+E68+E71+E74+E77</f>
        <v>2224433.9000000004</v>
      </c>
      <c r="F50" s="52">
        <f t="shared" si="0"/>
        <v>122.64096917704619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12392</v>
      </c>
      <c r="E54" s="51">
        <f t="shared" si="11"/>
        <v>0</v>
      </c>
      <c r="F54" s="52">
        <f t="shared" si="0"/>
        <v>0</v>
      </c>
    </row>
    <row r="55" spans="1:6" ht="12.75" customHeight="1" x14ac:dyDescent="0.2">
      <c r="A55" s="53">
        <v>6321</v>
      </c>
      <c r="B55" s="86" t="s">
        <v>156</v>
      </c>
      <c r="C55" s="50" t="s">
        <v>157</v>
      </c>
      <c r="D55" s="242">
        <v>12392</v>
      </c>
      <c r="E55" s="242"/>
      <c r="F55" s="52">
        <f t="shared" si="0"/>
        <v>0</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1739938.3699999999</v>
      </c>
      <c r="E68" s="51">
        <f t="shared" si="15"/>
        <v>2158705.9000000004</v>
      </c>
      <c r="F68" s="52">
        <f t="shared" si="0"/>
        <v>124.067951901078</v>
      </c>
    </row>
    <row r="69" spans="1:6" ht="12.75" customHeight="1" x14ac:dyDescent="0.2">
      <c r="A69" s="53" t="s">
        <v>184</v>
      </c>
      <c r="B69" s="85" t="s">
        <v>185</v>
      </c>
      <c r="C69" s="50" t="s">
        <v>184</v>
      </c>
      <c r="D69" s="242">
        <v>1737975.43</v>
      </c>
      <c r="E69" s="242">
        <v>2157599.16</v>
      </c>
      <c r="F69" s="52">
        <f t="shared" si="0"/>
        <v>124.14439944067566</v>
      </c>
    </row>
    <row r="70" spans="1:6" ht="24" x14ac:dyDescent="0.2">
      <c r="A70" s="53" t="s">
        <v>186</v>
      </c>
      <c r="B70" s="85" t="s">
        <v>187</v>
      </c>
      <c r="C70" s="50" t="s">
        <v>186</v>
      </c>
      <c r="D70" s="242">
        <v>1962.94</v>
      </c>
      <c r="E70" s="242">
        <v>1106.74</v>
      </c>
      <c r="F70" s="52">
        <f t="shared" si="0"/>
        <v>56.3817538997626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61446.8</v>
      </c>
      <c r="E74" s="51">
        <f t="shared" si="17"/>
        <v>65728</v>
      </c>
      <c r="F74" s="52">
        <f t="shared" si="0"/>
        <v>106.96732783480995</v>
      </c>
    </row>
    <row r="75" spans="1:6" ht="12.75" customHeight="1" x14ac:dyDescent="0.2">
      <c r="A75" s="53" t="s">
        <v>196</v>
      </c>
      <c r="B75" s="85" t="s">
        <v>197</v>
      </c>
      <c r="C75" s="50" t="s">
        <v>196</v>
      </c>
      <c r="D75" s="242">
        <v>61446.8</v>
      </c>
      <c r="E75" s="242">
        <v>65728</v>
      </c>
      <c r="F75" s="52">
        <f t="shared" si="0"/>
        <v>106.96732783480995</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231.2</v>
      </c>
      <c r="E106" s="51">
        <f t="shared" si="23"/>
        <v>92.4</v>
      </c>
      <c r="F106" s="52">
        <f t="shared" si="0"/>
        <v>39.965397923875436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231.2</v>
      </c>
      <c r="E112" s="51">
        <f t="shared" si="25"/>
        <v>92.4</v>
      </c>
      <c r="F112" s="52">
        <f t="shared" si="0"/>
        <v>39.965397923875436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231.2</v>
      </c>
      <c r="E117" s="242">
        <v>92.4</v>
      </c>
      <c r="F117" s="52">
        <f t="shared" si="0"/>
        <v>39.965397923875436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6106.31</v>
      </c>
      <c r="E124" s="51">
        <f t="shared" si="27"/>
        <v>4560</v>
      </c>
      <c r="F124" s="52">
        <f t="shared" si="0"/>
        <v>74.676850667588113</v>
      </c>
    </row>
    <row r="125" spans="1:6" ht="12.75" customHeight="1" x14ac:dyDescent="0.2">
      <c r="A125" s="53">
        <v>661</v>
      </c>
      <c r="B125" s="86" t="s">
        <v>296</v>
      </c>
      <c r="C125" s="50" t="s">
        <v>297</v>
      </c>
      <c r="D125" s="51">
        <f t="shared" ref="D125:E125" si="28">SUM(D126:D127)</f>
        <v>96.31</v>
      </c>
      <c r="E125" s="51">
        <f t="shared" si="28"/>
        <v>90</v>
      </c>
      <c r="F125" s="52">
        <f t="shared" si="0"/>
        <v>93.448240058145572</v>
      </c>
    </row>
    <row r="126" spans="1:6" ht="12.75" customHeight="1" x14ac:dyDescent="0.2">
      <c r="A126" s="53">
        <v>6614</v>
      </c>
      <c r="B126" s="86" t="s">
        <v>298</v>
      </c>
      <c r="C126" s="50" t="s">
        <v>299</v>
      </c>
      <c r="D126" s="242">
        <v>36.31</v>
      </c>
      <c r="E126" s="242">
        <v>30</v>
      </c>
      <c r="F126" s="52">
        <f t="shared" si="0"/>
        <v>82.621867254199941</v>
      </c>
    </row>
    <row r="127" spans="1:6" ht="12.75" customHeight="1" x14ac:dyDescent="0.2">
      <c r="A127" s="53">
        <v>6615</v>
      </c>
      <c r="B127" s="86" t="s">
        <v>300</v>
      </c>
      <c r="C127" s="50" t="s">
        <v>301</v>
      </c>
      <c r="D127" s="242">
        <v>60</v>
      </c>
      <c r="E127" s="242">
        <v>60</v>
      </c>
      <c r="F127" s="52">
        <f t="shared" si="0"/>
        <v>100</v>
      </c>
    </row>
    <row r="128" spans="1:6" ht="24" x14ac:dyDescent="0.2">
      <c r="A128" s="53">
        <v>663</v>
      </c>
      <c r="B128" s="231" t="s">
        <v>302</v>
      </c>
      <c r="C128" s="50" t="s">
        <v>303</v>
      </c>
      <c r="D128" s="51">
        <f t="shared" ref="D128:E128" si="29">SUM(D129:D132)</f>
        <v>6010</v>
      </c>
      <c r="E128" s="51">
        <f t="shared" si="29"/>
        <v>4470</v>
      </c>
      <c r="F128" s="52">
        <f t="shared" si="0"/>
        <v>74.376039933444261</v>
      </c>
    </row>
    <row r="129" spans="1:6" ht="12.75" customHeight="1" x14ac:dyDescent="0.2">
      <c r="A129" s="53">
        <v>6631</v>
      </c>
      <c r="B129" s="86" t="s">
        <v>304</v>
      </c>
      <c r="C129" s="50" t="s">
        <v>305</v>
      </c>
      <c r="D129" s="242">
        <v>6010</v>
      </c>
      <c r="E129" s="242">
        <v>4470</v>
      </c>
      <c r="F129" s="52">
        <f t="shared" si="0"/>
        <v>74.376039933444261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177523.23</v>
      </c>
      <c r="E133" s="51">
        <f t="shared" si="30"/>
        <v>220727.96</v>
      </c>
      <c r="F133" s="52">
        <f t="shared" ref="F133:F223" si="31">IF(D133&lt;&gt;0,IF(E133/D133&gt;=100,"&gt;&gt;100",E133/D133*100),"-")</f>
        <v>124.33750782925704</v>
      </c>
    </row>
    <row r="134" spans="1:6" ht="24" x14ac:dyDescent="0.2">
      <c r="A134" s="53">
        <v>671</v>
      </c>
      <c r="B134" s="232" t="s">
        <v>314</v>
      </c>
      <c r="C134" s="50" t="s">
        <v>315</v>
      </c>
      <c r="D134" s="51">
        <f t="shared" ref="D134:E134" si="32">SUM(D135:D137)</f>
        <v>177523.23</v>
      </c>
      <c r="E134" s="51">
        <f t="shared" si="32"/>
        <v>220727.96</v>
      </c>
      <c r="F134" s="52">
        <f t="shared" si="31"/>
        <v>124.33750782925704</v>
      </c>
    </row>
    <row r="135" spans="1:6" ht="12.75" customHeight="1" x14ac:dyDescent="0.2">
      <c r="A135" s="53">
        <v>6711</v>
      </c>
      <c r="B135" s="85" t="s">
        <v>316</v>
      </c>
      <c r="C135" s="50" t="s">
        <v>317</v>
      </c>
      <c r="D135" s="242">
        <v>173255.73</v>
      </c>
      <c r="E135" s="242">
        <v>220494.96</v>
      </c>
      <c r="F135" s="52">
        <f t="shared" si="31"/>
        <v>127.26560905085216</v>
      </c>
    </row>
    <row r="136" spans="1:6" ht="24" x14ac:dyDescent="0.2">
      <c r="A136" s="53">
        <v>6712</v>
      </c>
      <c r="B136" s="232" t="s">
        <v>318</v>
      </c>
      <c r="C136" s="50" t="s">
        <v>319</v>
      </c>
      <c r="D136" s="242">
        <v>4267.5</v>
      </c>
      <c r="E136" s="242">
        <v>233</v>
      </c>
      <c r="F136" s="52">
        <f t="shared" si="31"/>
        <v>5.4598711189220852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2008782.95</v>
      </c>
      <c r="E151" s="51">
        <f t="shared" si="35"/>
        <v>2434479.3800000004</v>
      </c>
      <c r="F151" s="52">
        <f t="shared" si="31"/>
        <v>121.19175842268078</v>
      </c>
    </row>
    <row r="152" spans="1:6" ht="12.75" customHeight="1" x14ac:dyDescent="0.2">
      <c r="A152" s="53">
        <v>31</v>
      </c>
      <c r="B152" s="85" t="s">
        <v>349</v>
      </c>
      <c r="C152" s="50" t="s">
        <v>35</v>
      </c>
      <c r="D152" s="51">
        <f t="shared" ref="D152:E152" si="36">D153+D158+D159</f>
        <v>1790134.55</v>
      </c>
      <c r="E152" s="51">
        <f t="shared" si="36"/>
        <v>2177081.4300000002</v>
      </c>
      <c r="F152" s="52">
        <f t="shared" si="31"/>
        <v>121.61551934741442</v>
      </c>
    </row>
    <row r="153" spans="1:6" ht="12.75" customHeight="1" x14ac:dyDescent="0.2">
      <c r="A153" s="53">
        <v>311</v>
      </c>
      <c r="B153" s="85" t="s">
        <v>350</v>
      </c>
      <c r="C153" s="50" t="s">
        <v>351</v>
      </c>
      <c r="D153" s="51">
        <f t="shared" ref="D153:E153" si="37">SUM(D154:D157)</f>
        <v>1473505.33</v>
      </c>
      <c r="E153" s="51">
        <f t="shared" si="37"/>
        <v>1802571.9</v>
      </c>
      <c r="F153" s="52">
        <f t="shared" si="31"/>
        <v>122.33222800761772</v>
      </c>
    </row>
    <row r="154" spans="1:6" ht="12.75" customHeight="1" x14ac:dyDescent="0.2">
      <c r="A154" s="53">
        <v>3111</v>
      </c>
      <c r="B154" s="85" t="s">
        <v>352</v>
      </c>
      <c r="C154" s="50" t="s">
        <v>353</v>
      </c>
      <c r="D154" s="242">
        <v>1473505.33</v>
      </c>
      <c r="E154" s="242">
        <v>1802571.9</v>
      </c>
      <c r="F154" s="52">
        <f t="shared" si="31"/>
        <v>122.33222800761772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74287.69</v>
      </c>
      <c r="E158" s="242">
        <v>76380.08</v>
      </c>
      <c r="F158" s="52">
        <f t="shared" si="31"/>
        <v>102.81660393532226</v>
      </c>
    </row>
    <row r="159" spans="1:6" ht="12.75" customHeight="1" x14ac:dyDescent="0.2">
      <c r="A159" s="53">
        <v>313</v>
      </c>
      <c r="B159" s="85" t="s">
        <v>362</v>
      </c>
      <c r="C159" s="50" t="s">
        <v>363</v>
      </c>
      <c r="D159" s="51">
        <f t="shared" ref="D159:E159" si="38">SUM(D160:D162)</f>
        <v>242341.53</v>
      </c>
      <c r="E159" s="51">
        <f t="shared" si="38"/>
        <v>298129.45</v>
      </c>
      <c r="F159" s="52">
        <f t="shared" si="31"/>
        <v>123.02037129170556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242278.68</v>
      </c>
      <c r="E161" s="242">
        <v>298129.45</v>
      </c>
      <c r="F161" s="52">
        <f t="shared" si="31"/>
        <v>123.0522842538188</v>
      </c>
    </row>
    <row r="162" spans="1:6" ht="12.75" customHeight="1" x14ac:dyDescent="0.2">
      <c r="A162" s="53">
        <v>3133</v>
      </c>
      <c r="B162" s="85" t="s">
        <v>367</v>
      </c>
      <c r="C162" s="50" t="s">
        <v>368</v>
      </c>
      <c r="D162" s="242">
        <v>62.85</v>
      </c>
      <c r="E162" s="242">
        <v>0</v>
      </c>
      <c r="F162" s="52">
        <f t="shared" si="31"/>
        <v>0</v>
      </c>
    </row>
    <row r="163" spans="1:6" ht="12.75" customHeight="1" x14ac:dyDescent="0.2">
      <c r="A163" s="53">
        <v>32</v>
      </c>
      <c r="B163" s="85" t="s">
        <v>369</v>
      </c>
      <c r="C163" s="50" t="s">
        <v>370</v>
      </c>
      <c r="D163" s="51">
        <f t="shared" ref="D163:E163" si="39">D164+D169+D177+D187+D188</f>
        <v>215637.5</v>
      </c>
      <c r="E163" s="51">
        <f t="shared" si="39"/>
        <v>255303.45</v>
      </c>
      <c r="F163" s="52">
        <f t="shared" si="31"/>
        <v>118.39473653701236</v>
      </c>
    </row>
    <row r="164" spans="1:6" ht="12.75" customHeight="1" x14ac:dyDescent="0.2">
      <c r="A164" s="53">
        <v>321</v>
      </c>
      <c r="B164" s="85" t="s">
        <v>371</v>
      </c>
      <c r="C164" s="50" t="s">
        <v>372</v>
      </c>
      <c r="D164" s="51">
        <f t="shared" ref="D164:E164" si="40">SUM(D165:D168)</f>
        <v>106128.38</v>
      </c>
      <c r="E164" s="51">
        <f t="shared" si="40"/>
        <v>123739.07999999999</v>
      </c>
      <c r="F164" s="52">
        <f t="shared" si="31"/>
        <v>116.59377067660883</v>
      </c>
    </row>
    <row r="165" spans="1:6" ht="12.75" customHeight="1" x14ac:dyDescent="0.2">
      <c r="A165" s="53">
        <v>3211</v>
      </c>
      <c r="B165" s="85" t="s">
        <v>373</v>
      </c>
      <c r="C165" s="50" t="s">
        <v>374</v>
      </c>
      <c r="D165" s="242">
        <v>12292.36</v>
      </c>
      <c r="E165" s="242">
        <v>14097.99</v>
      </c>
      <c r="F165" s="52">
        <f t="shared" si="31"/>
        <v>114.68904262484989</v>
      </c>
    </row>
    <row r="166" spans="1:6" ht="12.75" customHeight="1" x14ac:dyDescent="0.2">
      <c r="A166" s="53">
        <v>3212</v>
      </c>
      <c r="B166" s="85" t="s">
        <v>375</v>
      </c>
      <c r="C166" s="50" t="s">
        <v>376</v>
      </c>
      <c r="D166" s="242">
        <v>28206.06</v>
      </c>
      <c r="E166" s="242">
        <v>32998.949999999997</v>
      </c>
      <c r="F166" s="52">
        <f t="shared" si="31"/>
        <v>116.99241226885285</v>
      </c>
    </row>
    <row r="167" spans="1:6" ht="12.75" customHeight="1" x14ac:dyDescent="0.2">
      <c r="A167" s="53">
        <v>3213</v>
      </c>
      <c r="B167" s="85" t="s">
        <v>377</v>
      </c>
      <c r="C167" s="50" t="s">
        <v>378</v>
      </c>
      <c r="D167" s="242">
        <v>65463.96</v>
      </c>
      <c r="E167" s="242">
        <v>76288.14</v>
      </c>
      <c r="F167" s="52">
        <f t="shared" si="31"/>
        <v>116.53456344529111</v>
      </c>
    </row>
    <row r="168" spans="1:6" ht="12.75" customHeight="1" x14ac:dyDescent="0.2">
      <c r="A168" s="53">
        <v>3214</v>
      </c>
      <c r="B168" s="85" t="s">
        <v>379</v>
      </c>
      <c r="C168" s="50" t="s">
        <v>380</v>
      </c>
      <c r="D168" s="242">
        <v>166</v>
      </c>
      <c r="E168" s="242">
        <v>354</v>
      </c>
      <c r="F168" s="52">
        <f t="shared" si="31"/>
        <v>213.25301204819277</v>
      </c>
    </row>
    <row r="169" spans="1:6" ht="12.75" customHeight="1" x14ac:dyDescent="0.2">
      <c r="A169" s="53">
        <v>322</v>
      </c>
      <c r="B169" s="85" t="s">
        <v>381</v>
      </c>
      <c r="C169" s="50" t="s">
        <v>382</v>
      </c>
      <c r="D169" s="51">
        <f t="shared" ref="D169:E169" si="41">SUM(D170:D176)</f>
        <v>55706.999999999993</v>
      </c>
      <c r="E169" s="51">
        <f t="shared" si="41"/>
        <v>52867.859999999993</v>
      </c>
      <c r="F169" s="52">
        <f t="shared" si="31"/>
        <v>94.903441219236356</v>
      </c>
    </row>
    <row r="170" spans="1:6" ht="12.75" customHeight="1" x14ac:dyDescent="0.2">
      <c r="A170" s="53">
        <v>3221</v>
      </c>
      <c r="B170" s="85" t="s">
        <v>383</v>
      </c>
      <c r="C170" s="50" t="s">
        <v>384</v>
      </c>
      <c r="D170" s="242">
        <v>17968.63</v>
      </c>
      <c r="E170" s="242">
        <v>15748.94</v>
      </c>
      <c r="F170" s="52">
        <f t="shared" si="31"/>
        <v>87.646860111204916</v>
      </c>
    </row>
    <row r="171" spans="1:6" ht="12.75" customHeight="1" x14ac:dyDescent="0.2">
      <c r="A171" s="53">
        <v>3222</v>
      </c>
      <c r="B171" s="85" t="s">
        <v>385</v>
      </c>
      <c r="C171" s="50" t="s">
        <v>386</v>
      </c>
      <c r="D171" s="242">
        <v>5674.09</v>
      </c>
      <c r="E171" s="242">
        <v>3908.93</v>
      </c>
      <c r="F171" s="52">
        <f t="shared" si="31"/>
        <v>68.890870606564221</v>
      </c>
    </row>
    <row r="172" spans="1:6" ht="12.75" customHeight="1" x14ac:dyDescent="0.2">
      <c r="A172" s="53">
        <v>3223</v>
      </c>
      <c r="B172" s="85" t="s">
        <v>387</v>
      </c>
      <c r="C172" s="50" t="s">
        <v>388</v>
      </c>
      <c r="D172" s="242">
        <v>31109.51</v>
      </c>
      <c r="E172" s="242">
        <v>30538.89</v>
      </c>
      <c r="F172" s="52">
        <f t="shared" si="31"/>
        <v>98.165769888371756</v>
      </c>
    </row>
    <row r="173" spans="1:6" ht="12.75" customHeight="1" x14ac:dyDescent="0.2">
      <c r="A173" s="53">
        <v>3224</v>
      </c>
      <c r="B173" s="85" t="s">
        <v>389</v>
      </c>
      <c r="C173" s="50" t="s">
        <v>390</v>
      </c>
      <c r="D173" s="242">
        <v>304.99</v>
      </c>
      <c r="E173" s="242">
        <v>927.94</v>
      </c>
      <c r="F173" s="52">
        <f t="shared" si="31"/>
        <v>304.25259844585071</v>
      </c>
    </row>
    <row r="174" spans="1:6" ht="12.75" customHeight="1" x14ac:dyDescent="0.2">
      <c r="A174" s="53">
        <v>3225</v>
      </c>
      <c r="B174" s="85" t="s">
        <v>391</v>
      </c>
      <c r="C174" s="50" t="s">
        <v>392</v>
      </c>
      <c r="D174" s="242">
        <v>649.78</v>
      </c>
      <c r="E174" s="242">
        <v>1180.71</v>
      </c>
      <c r="F174" s="52">
        <f t="shared" si="31"/>
        <v>181.70919388100589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562.45000000000005</v>
      </c>
      <c r="F176" s="52" t="str">
        <f t="shared" si="31"/>
        <v>-</v>
      </c>
    </row>
    <row r="177" spans="1:6" ht="12.75" customHeight="1" x14ac:dyDescent="0.2">
      <c r="A177" s="53">
        <v>323</v>
      </c>
      <c r="B177" s="85" t="s">
        <v>397</v>
      </c>
      <c r="C177" s="50" t="s">
        <v>398</v>
      </c>
      <c r="D177" s="51">
        <f t="shared" ref="D177:E177" si="42">SUM(D178:D186)</f>
        <v>41722.109999999993</v>
      </c>
      <c r="E177" s="51">
        <f t="shared" si="42"/>
        <v>51873.61</v>
      </c>
      <c r="F177" s="52">
        <f t="shared" si="31"/>
        <v>124.33122390022942</v>
      </c>
    </row>
    <row r="178" spans="1:6" ht="12.75" customHeight="1" x14ac:dyDescent="0.2">
      <c r="A178" s="53">
        <v>3231</v>
      </c>
      <c r="B178" s="85" t="s">
        <v>399</v>
      </c>
      <c r="C178" s="50" t="s">
        <v>400</v>
      </c>
      <c r="D178" s="242">
        <v>3934.88</v>
      </c>
      <c r="E178" s="242">
        <v>5546.21</v>
      </c>
      <c r="F178" s="52">
        <f t="shared" si="31"/>
        <v>140.94991460984835</v>
      </c>
    </row>
    <row r="179" spans="1:6" ht="12.75" customHeight="1" x14ac:dyDescent="0.2">
      <c r="A179" s="53">
        <v>3232</v>
      </c>
      <c r="B179" s="85" t="s">
        <v>401</v>
      </c>
      <c r="C179" s="50" t="s">
        <v>402</v>
      </c>
      <c r="D179" s="242">
        <v>5827.81</v>
      </c>
      <c r="E179" s="242">
        <v>8561.44</v>
      </c>
      <c r="F179" s="52">
        <f t="shared" si="31"/>
        <v>146.90664246089011</v>
      </c>
    </row>
    <row r="180" spans="1:6" ht="12.75" customHeight="1" x14ac:dyDescent="0.2">
      <c r="A180" s="53">
        <v>3233</v>
      </c>
      <c r="B180" s="85" t="s">
        <v>403</v>
      </c>
      <c r="C180" s="50" t="s">
        <v>404</v>
      </c>
      <c r="D180" s="242">
        <v>80</v>
      </c>
      <c r="E180" s="242">
        <v>300</v>
      </c>
      <c r="F180" s="52">
        <f t="shared" si="31"/>
        <v>375</v>
      </c>
    </row>
    <row r="181" spans="1:6" ht="12.75" customHeight="1" x14ac:dyDescent="0.2">
      <c r="A181" s="53">
        <v>3234</v>
      </c>
      <c r="B181" s="85" t="s">
        <v>405</v>
      </c>
      <c r="C181" s="50" t="s">
        <v>406</v>
      </c>
      <c r="D181" s="242">
        <v>8616.43</v>
      </c>
      <c r="E181" s="242">
        <v>8661.83</v>
      </c>
      <c r="F181" s="52">
        <f t="shared" si="31"/>
        <v>100.52690035200193</v>
      </c>
    </row>
    <row r="182" spans="1:6" ht="12.75" customHeight="1" x14ac:dyDescent="0.2">
      <c r="A182" s="53">
        <v>3235</v>
      </c>
      <c r="B182" s="85" t="s">
        <v>407</v>
      </c>
      <c r="C182" s="50" t="s">
        <v>408</v>
      </c>
      <c r="D182" s="242">
        <v>19187.8</v>
      </c>
      <c r="E182" s="242">
        <v>19384.8</v>
      </c>
      <c r="F182" s="52">
        <f t="shared" si="31"/>
        <v>101.02669404517455</v>
      </c>
    </row>
    <row r="183" spans="1:6" ht="12.75" customHeight="1" x14ac:dyDescent="0.2">
      <c r="A183" s="53">
        <v>3236</v>
      </c>
      <c r="B183" s="85" t="s">
        <v>409</v>
      </c>
      <c r="C183" s="50" t="s">
        <v>410</v>
      </c>
      <c r="D183" s="242">
        <v>3663.21</v>
      </c>
      <c r="E183" s="242">
        <v>4255</v>
      </c>
      <c r="F183" s="52">
        <f t="shared" si="31"/>
        <v>116.15495699127267</v>
      </c>
    </row>
    <row r="184" spans="1:6" ht="12.75" customHeight="1" x14ac:dyDescent="0.2">
      <c r="A184" s="53">
        <v>3237</v>
      </c>
      <c r="B184" s="85" t="s">
        <v>411</v>
      </c>
      <c r="C184" s="50" t="s">
        <v>412</v>
      </c>
      <c r="D184" s="242">
        <v>80.209999999999994</v>
      </c>
      <c r="E184" s="242">
        <v>2661.79</v>
      </c>
      <c r="F184" s="52">
        <f t="shared" si="31"/>
        <v>3318.5263682832569</v>
      </c>
    </row>
    <row r="185" spans="1:6" ht="12.75" customHeight="1" x14ac:dyDescent="0.2">
      <c r="A185" s="53">
        <v>3238</v>
      </c>
      <c r="B185" s="85" t="s">
        <v>413</v>
      </c>
      <c r="C185" s="50" t="s">
        <v>414</v>
      </c>
      <c r="D185" s="242">
        <v>226.77</v>
      </c>
      <c r="E185" s="242">
        <v>2502.54</v>
      </c>
      <c r="F185" s="52">
        <f t="shared" si="31"/>
        <v>1103.5586717819817</v>
      </c>
    </row>
    <row r="186" spans="1:6" ht="12.75" customHeight="1" x14ac:dyDescent="0.2">
      <c r="A186" s="53">
        <v>3239</v>
      </c>
      <c r="B186" s="85" t="s">
        <v>415</v>
      </c>
      <c r="C186" s="50" t="s">
        <v>416</v>
      </c>
      <c r="D186" s="242">
        <v>105</v>
      </c>
      <c r="E186" s="242"/>
      <c r="F186" s="52">
        <f t="shared" si="31"/>
        <v>0</v>
      </c>
    </row>
    <row r="187" spans="1:6" ht="12.75" customHeight="1" x14ac:dyDescent="0.2">
      <c r="A187" s="53">
        <v>324</v>
      </c>
      <c r="B187" s="85" t="s">
        <v>417</v>
      </c>
      <c r="C187" s="50" t="s">
        <v>418</v>
      </c>
      <c r="D187" s="242">
        <v>5200.5</v>
      </c>
      <c r="E187" s="242">
        <v>19839.759999999998</v>
      </c>
      <c r="F187" s="52">
        <f t="shared" si="31"/>
        <v>381.49716373425633</v>
      </c>
    </row>
    <row r="188" spans="1:6" ht="12.75" customHeight="1" x14ac:dyDescent="0.2">
      <c r="A188" s="53">
        <v>329</v>
      </c>
      <c r="B188" s="85" t="s">
        <v>419</v>
      </c>
      <c r="C188" s="50" t="s">
        <v>420</v>
      </c>
      <c r="D188" s="51">
        <f t="shared" ref="D188:E188" si="43">SUM(D189:D195)</f>
        <v>6879.51</v>
      </c>
      <c r="E188" s="51">
        <f t="shared" si="43"/>
        <v>6983.14</v>
      </c>
      <c r="F188" s="52">
        <f t="shared" si="31"/>
        <v>101.50635728416704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510.38</v>
      </c>
      <c r="E191" s="242">
        <v>1801.05</v>
      </c>
      <c r="F191" s="52">
        <f t="shared" si="31"/>
        <v>352.88412555350919</v>
      </c>
    </row>
    <row r="192" spans="1:6" ht="12.75" customHeight="1" x14ac:dyDescent="0.2">
      <c r="A192" s="53">
        <v>3294</v>
      </c>
      <c r="B192" s="85" t="s">
        <v>427</v>
      </c>
      <c r="C192" s="50" t="s">
        <v>428</v>
      </c>
      <c r="D192" s="242">
        <v>148.27000000000001</v>
      </c>
      <c r="E192" s="242">
        <v>170</v>
      </c>
      <c r="F192" s="52">
        <f t="shared" si="31"/>
        <v>114.65569569029472</v>
      </c>
    </row>
    <row r="193" spans="1:6" ht="12.75" customHeight="1" x14ac:dyDescent="0.2">
      <c r="A193" s="53">
        <v>3295</v>
      </c>
      <c r="B193" s="85" t="s">
        <v>429</v>
      </c>
      <c r="C193" s="50" t="s">
        <v>430</v>
      </c>
      <c r="D193" s="242">
        <v>3438.03</v>
      </c>
      <c r="E193" s="242">
        <v>3696</v>
      </c>
      <c r="F193" s="52">
        <f t="shared" si="31"/>
        <v>107.50342492648406</v>
      </c>
    </row>
    <row r="194" spans="1:6" ht="12.75" customHeight="1" x14ac:dyDescent="0.2">
      <c r="A194" s="53" t="s">
        <v>431</v>
      </c>
      <c r="B194" s="85" t="s">
        <v>432</v>
      </c>
      <c r="C194" s="50" t="s">
        <v>431</v>
      </c>
      <c r="D194" s="242">
        <v>2306.08</v>
      </c>
      <c r="E194" s="242"/>
      <c r="F194" s="52">
        <f t="shared" si="31"/>
        <v>0</v>
      </c>
    </row>
    <row r="195" spans="1:6" ht="12.75" customHeight="1" x14ac:dyDescent="0.2">
      <c r="A195" s="53">
        <v>3299</v>
      </c>
      <c r="B195" s="85" t="s">
        <v>433</v>
      </c>
      <c r="C195" s="50" t="s">
        <v>434</v>
      </c>
      <c r="D195" s="242">
        <v>476.75</v>
      </c>
      <c r="E195" s="242">
        <v>1316.09</v>
      </c>
      <c r="F195" s="52">
        <f t="shared" si="31"/>
        <v>276.05453592029363</v>
      </c>
    </row>
    <row r="196" spans="1:6" ht="12.75" customHeight="1" x14ac:dyDescent="0.2">
      <c r="A196" s="53">
        <v>34</v>
      </c>
      <c r="B196" s="232" t="s">
        <v>435</v>
      </c>
      <c r="C196" s="50" t="s">
        <v>436</v>
      </c>
      <c r="D196" s="51">
        <f t="shared" ref="D196:E196" si="44">D197+D202+D210</f>
        <v>1564.76</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1564.76</v>
      </c>
      <c r="E210" s="51">
        <f t="shared" si="47"/>
        <v>0</v>
      </c>
      <c r="F210" s="52">
        <f t="shared" si="31"/>
        <v>0</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1564.76</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650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650</v>
      </c>
      <c r="F259" s="52" t="str">
        <f t="shared" ref="F259:F262" si="67">IF(D259&lt;&gt;0,IF(E259/D259&gt;=100,"&gt;&gt;100",E259/D259*100),"-")</f>
        <v>-</v>
      </c>
    </row>
    <row r="260" spans="1:6" ht="12.75" customHeight="1" x14ac:dyDescent="0.2">
      <c r="A260" s="53">
        <v>3721</v>
      </c>
      <c r="B260" s="85" t="s">
        <v>559</v>
      </c>
      <c r="C260" s="50" t="s">
        <v>560</v>
      </c>
      <c r="D260" s="242">
        <v>0</v>
      </c>
      <c r="E260" s="242">
        <v>650</v>
      </c>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1446.14</v>
      </c>
      <c r="E263" s="51">
        <f t="shared" si="68"/>
        <v>1444.5</v>
      </c>
      <c r="F263" s="52">
        <f t="shared" ref="F263:F267" si="69">IF(D263&lt;&gt;0,IF(E263/D263&gt;=100,"&gt;&gt;100",E263/D263*100),"-")</f>
        <v>99.886594658885016</v>
      </c>
    </row>
    <row r="264" spans="1:6" ht="12.75" customHeight="1" x14ac:dyDescent="0.2">
      <c r="A264" s="53">
        <v>381</v>
      </c>
      <c r="B264" s="85" t="s">
        <v>567</v>
      </c>
      <c r="C264" s="50" t="s">
        <v>568</v>
      </c>
      <c r="D264" s="51">
        <f t="shared" ref="D264:E264" si="70">SUM(D265:D267)</f>
        <v>1446.14</v>
      </c>
      <c r="E264" s="51">
        <f t="shared" si="70"/>
        <v>1444.5</v>
      </c>
      <c r="F264" s="52">
        <f t="shared" si="69"/>
        <v>99.886594658885016</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1446.14</v>
      </c>
      <c r="E266" s="242">
        <v>1444.5</v>
      </c>
      <c r="F266" s="52">
        <f t="shared" si="69"/>
        <v>99.886594658885016</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2008782.95</v>
      </c>
      <c r="E289" s="51">
        <f t="shared" si="79"/>
        <v>2434479.3800000004</v>
      </c>
      <c r="F289" s="52">
        <f t="shared" si="76"/>
        <v>121.19175842268078</v>
      </c>
    </row>
    <row r="290" spans="1:6" ht="12.75" customHeight="1" x14ac:dyDescent="0.2">
      <c r="A290" s="53" t="s">
        <v>608</v>
      </c>
      <c r="B290" s="85" t="s">
        <v>619</v>
      </c>
      <c r="C290" s="50" t="s">
        <v>620</v>
      </c>
      <c r="D290" s="51">
        <f>IF(D6&gt;=D289,D6-D289,0)</f>
        <v>0</v>
      </c>
      <c r="E290" s="51">
        <f>IF(E6&gt;=E289,E6-E289,0)</f>
        <v>15334.879999999888</v>
      </c>
      <c r="F290" s="52" t="str">
        <f t="shared" si="76"/>
        <v>-</v>
      </c>
    </row>
    <row r="291" spans="1:6" ht="12.75" customHeight="1" x14ac:dyDescent="0.2">
      <c r="A291" s="53" t="s">
        <v>608</v>
      </c>
      <c r="B291" s="85" t="s">
        <v>621</v>
      </c>
      <c r="C291" s="50" t="s">
        <v>622</v>
      </c>
      <c r="D291" s="51">
        <f>IF(D289&gt;=D6,D289-D6,0)</f>
        <v>11145.040000000037</v>
      </c>
      <c r="E291" s="51">
        <f>IF(E289&gt;=E6,E289-E6,0)</f>
        <v>0</v>
      </c>
      <c r="F291" s="52">
        <f t="shared" si="76"/>
        <v>0</v>
      </c>
    </row>
    <row r="292" spans="1:6" ht="12.75" customHeight="1" x14ac:dyDescent="0.2">
      <c r="A292" s="53">
        <v>92211</v>
      </c>
      <c r="B292" s="85" t="s">
        <v>623</v>
      </c>
      <c r="C292" s="50" t="s">
        <v>624</v>
      </c>
      <c r="D292" s="242">
        <v>58213.23</v>
      </c>
      <c r="E292" s="242">
        <v>27902.54</v>
      </c>
      <c r="F292" s="52">
        <f t="shared" si="76"/>
        <v>47.931612796609983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12.5</v>
      </c>
      <c r="F294" s="52" t="str">
        <f t="shared" si="76"/>
        <v>-</v>
      </c>
    </row>
    <row r="295" spans="1:6" ht="24" x14ac:dyDescent="0.2">
      <c r="A295" s="53">
        <v>9661</v>
      </c>
      <c r="B295" s="85" t="s">
        <v>629</v>
      </c>
      <c r="C295" s="50" t="s">
        <v>630</v>
      </c>
      <c r="D295" s="242">
        <v>0</v>
      </c>
      <c r="E295" s="242">
        <v>12.5</v>
      </c>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7905.07</v>
      </c>
      <c r="E350" s="51">
        <f t="shared" si="95"/>
        <v>4856.74</v>
      </c>
      <c r="F350" s="52">
        <f t="shared" si="81"/>
        <v>61.4382921340355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7905.07</v>
      </c>
      <c r="E363" s="51">
        <f t="shared" si="99"/>
        <v>4856.74</v>
      </c>
      <c r="F363" s="52">
        <f t="shared" si="81"/>
        <v>61.4382921340355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5680.1799999999994</v>
      </c>
      <c r="E369" s="51">
        <f t="shared" si="101"/>
        <v>3493.75</v>
      </c>
      <c r="F369" s="52">
        <f t="shared" si="81"/>
        <v>61.507733909840887</v>
      </c>
    </row>
    <row r="370" spans="1:6" ht="12.75" customHeight="1" x14ac:dyDescent="0.2">
      <c r="A370" s="53">
        <v>4221</v>
      </c>
      <c r="B370" s="85" t="s">
        <v>674</v>
      </c>
      <c r="C370" s="50" t="s">
        <v>766</v>
      </c>
      <c r="D370" s="242">
        <v>2083.98</v>
      </c>
      <c r="E370" s="242">
        <v>2832.5</v>
      </c>
      <c r="F370" s="52">
        <f t="shared" si="81"/>
        <v>135.91781111143101</v>
      </c>
    </row>
    <row r="371" spans="1:6" ht="12.75" customHeight="1" x14ac:dyDescent="0.2">
      <c r="A371" s="53">
        <v>4222</v>
      </c>
      <c r="B371" s="85" t="s">
        <v>767</v>
      </c>
      <c r="C371" s="50" t="s">
        <v>768</v>
      </c>
      <c r="D371" s="242">
        <v>715</v>
      </c>
      <c r="E371" s="242"/>
      <c r="F371" s="52">
        <f t="shared" si="81"/>
        <v>0</v>
      </c>
    </row>
    <row r="372" spans="1:6" ht="12.75" customHeight="1" x14ac:dyDescent="0.2">
      <c r="A372" s="53">
        <v>4223</v>
      </c>
      <c r="B372" s="85" t="s">
        <v>678</v>
      </c>
      <c r="C372" s="50" t="s">
        <v>769</v>
      </c>
      <c r="D372" s="242">
        <v>2705</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176.2</v>
      </c>
      <c r="E376" s="242">
        <v>661.25</v>
      </c>
      <c r="F376" s="52">
        <f t="shared" si="81"/>
        <v>375.28376844494898</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2224.89</v>
      </c>
      <c r="E383" s="51">
        <f t="shared" si="103"/>
        <v>1362.99</v>
      </c>
      <c r="F383" s="52">
        <f t="shared" si="81"/>
        <v>61.261006162102404</v>
      </c>
    </row>
    <row r="384" spans="1:6" ht="12.75" customHeight="1" x14ac:dyDescent="0.2">
      <c r="A384" s="53">
        <v>4241</v>
      </c>
      <c r="B384" s="85" t="s">
        <v>783</v>
      </c>
      <c r="C384" s="50" t="s">
        <v>784</v>
      </c>
      <c r="D384" s="242">
        <v>2224.89</v>
      </c>
      <c r="E384" s="242">
        <v>1362.99</v>
      </c>
      <c r="F384" s="52">
        <f t="shared" si="81"/>
        <v>61.261006162102404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7905.07</v>
      </c>
      <c r="E408" s="51">
        <f t="shared" si="111"/>
        <v>4856.74</v>
      </c>
      <c r="F408" s="52">
        <f t="shared" si="81"/>
        <v>61.4382921340355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11260.58</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1997637.91</v>
      </c>
      <c r="E412" s="51">
        <f>E6+E298</f>
        <v>2449814.2600000002</v>
      </c>
      <c r="F412" s="52">
        <f t="shared" si="81"/>
        <v>122.63555110445419</v>
      </c>
    </row>
    <row r="413" spans="1:6" ht="12.75" customHeight="1" x14ac:dyDescent="0.2">
      <c r="A413" s="53" t="s">
        <v>608</v>
      </c>
      <c r="B413" s="85" t="s">
        <v>831</v>
      </c>
      <c r="C413" s="50" t="s">
        <v>832</v>
      </c>
      <c r="D413" s="51">
        <f t="shared" ref="D413:E413" si="112">D289+D350</f>
        <v>2016688.02</v>
      </c>
      <c r="E413" s="51">
        <f t="shared" si="112"/>
        <v>2439336.1200000006</v>
      </c>
      <c r="F413" s="52">
        <f t="shared" si="81"/>
        <v>120.95753511740506</v>
      </c>
    </row>
    <row r="414" spans="1:6" ht="12.75" customHeight="1" x14ac:dyDescent="0.2">
      <c r="A414" s="53" t="s">
        <v>608</v>
      </c>
      <c r="B414" s="85" t="s">
        <v>833</v>
      </c>
      <c r="C414" s="50" t="s">
        <v>834</v>
      </c>
      <c r="D414" s="51">
        <f t="shared" ref="D414:E414" si="113">IF(D412&gt;=D413,D412-D413,0)</f>
        <v>0</v>
      </c>
      <c r="E414" s="51">
        <f t="shared" si="113"/>
        <v>10478.139999999665</v>
      </c>
      <c r="F414" s="52" t="str">
        <f t="shared" si="81"/>
        <v>-</v>
      </c>
    </row>
    <row r="415" spans="1:6" ht="12.75" customHeight="1" x14ac:dyDescent="0.2">
      <c r="A415" s="53" t="s">
        <v>608</v>
      </c>
      <c r="B415" s="85" t="s">
        <v>835</v>
      </c>
      <c r="C415" s="50" t="s">
        <v>836</v>
      </c>
      <c r="D415" s="51">
        <f t="shared" ref="D415:E415" si="114">IF(D413&gt;=D412,D413-D412,0)</f>
        <v>19050.110000000102</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46952.65</v>
      </c>
      <c r="E416" s="51">
        <f t="shared" si="115"/>
        <v>27902.54</v>
      </c>
      <c r="F416" s="52">
        <f t="shared" si="81"/>
        <v>59.426975900188808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12.5</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1997637.91</v>
      </c>
      <c r="E639" s="51">
        <f t="shared" si="180"/>
        <v>2449814.2600000002</v>
      </c>
      <c r="F639" s="52">
        <f t="shared" si="119"/>
        <v>122.63555110445419</v>
      </c>
    </row>
    <row r="640" spans="1:6" ht="12.75" customHeight="1" x14ac:dyDescent="0.2">
      <c r="A640" s="53" t="s">
        <v>608</v>
      </c>
      <c r="B640" s="85" t="s">
        <v>1277</v>
      </c>
      <c r="C640" s="50" t="s">
        <v>1278</v>
      </c>
      <c r="D640" s="51">
        <f t="shared" ref="D640:E640" si="181">D413+D528</f>
        <v>2016688.02</v>
      </c>
      <c r="E640" s="51">
        <f t="shared" si="181"/>
        <v>2439336.1200000006</v>
      </c>
      <c r="F640" s="52">
        <f t="shared" si="119"/>
        <v>120.95753511740506</v>
      </c>
    </row>
    <row r="641" spans="1:6" ht="12.75" customHeight="1" x14ac:dyDescent="0.2">
      <c r="A641" s="53" t="s">
        <v>608</v>
      </c>
      <c r="B641" s="85" t="s">
        <v>1279</v>
      </c>
      <c r="C641" s="50" t="s">
        <v>1280</v>
      </c>
      <c r="D641" s="51">
        <f t="shared" ref="D641:E641" si="182">IF(D639&gt;=D640,D639-D640,0)</f>
        <v>0</v>
      </c>
      <c r="E641" s="51">
        <f t="shared" si="182"/>
        <v>10478.139999999665</v>
      </c>
      <c r="F641" s="52" t="str">
        <f t="shared" si="119"/>
        <v>-</v>
      </c>
    </row>
    <row r="642" spans="1:6" ht="12.75" customHeight="1" x14ac:dyDescent="0.2">
      <c r="A642" s="53" t="s">
        <v>608</v>
      </c>
      <c r="B642" s="85" t="s">
        <v>1281</v>
      </c>
      <c r="C642" s="50" t="s">
        <v>1282</v>
      </c>
      <c r="D642" s="51">
        <f t="shared" ref="D642:E642" si="183">IF(D640&gt;=D639,D640-D639,0)</f>
        <v>19050.110000000102</v>
      </c>
      <c r="E642" s="51">
        <f t="shared" si="183"/>
        <v>0</v>
      </c>
      <c r="F642" s="52">
        <f t="shared" si="119"/>
        <v>0</v>
      </c>
    </row>
    <row r="643" spans="1:6" ht="24" x14ac:dyDescent="0.2">
      <c r="A643" s="60" t="s">
        <v>1283</v>
      </c>
      <c r="B643" s="85" t="s">
        <v>1284</v>
      </c>
      <c r="C643" s="61" t="s">
        <v>1283</v>
      </c>
      <c r="D643" s="51">
        <f t="shared" ref="D643:E643" si="184">IF(D416-D417+D637-D638&gt;=0,D416-D417+D637-D638,0)</f>
        <v>46952.65</v>
      </c>
      <c r="E643" s="51">
        <f t="shared" si="184"/>
        <v>27902.54</v>
      </c>
      <c r="F643" s="52">
        <f t="shared" si="119"/>
        <v>59.426975900188808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27902.539999999899</v>
      </c>
      <c r="E645" s="51">
        <f t="shared" si="186"/>
        <v>38380.679999999666</v>
      </c>
      <c r="F645" s="52">
        <f t="shared" si="119"/>
        <v>137.55263857698907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149074</v>
      </c>
      <c r="E647" s="243">
        <v>174705.39</v>
      </c>
      <c r="F647" s="57">
        <f t="shared" si="119"/>
        <v>117.19373599688747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105605.16</v>
      </c>
      <c r="E650" s="242">
        <v>97984.17</v>
      </c>
      <c r="F650" s="52">
        <f t="shared" si="188"/>
        <v>92.783506033227908</v>
      </c>
    </row>
    <row r="651" spans="1:6" ht="12.75" customHeight="1" x14ac:dyDescent="0.2">
      <c r="A651" s="53" t="s">
        <v>1298</v>
      </c>
      <c r="B651" s="85" t="s">
        <v>1299</v>
      </c>
      <c r="C651" s="50" t="s">
        <v>1298</v>
      </c>
      <c r="D651" s="242">
        <v>105605.16</v>
      </c>
      <c r="E651" s="242">
        <v>97984.17</v>
      </c>
      <c r="F651" s="52">
        <f t="shared" si="188"/>
        <v>92.783506033227908</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71</v>
      </c>
      <c r="E654" s="262">
        <v>73</v>
      </c>
      <c r="F654" s="52">
        <f t="shared" si="188"/>
        <v>102.8169014084507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57</v>
      </c>
      <c r="E656" s="262">
        <v>61</v>
      </c>
      <c r="F656" s="52">
        <f t="shared" si="188"/>
        <v>107.01754385964912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1737961.23</v>
      </c>
      <c r="E675" s="242">
        <v>2146619.16</v>
      </c>
      <c r="F675" s="52">
        <f t="shared" si="188"/>
        <v>123.51363902404199</v>
      </c>
    </row>
    <row r="676" spans="1:6" ht="24" x14ac:dyDescent="0.2">
      <c r="A676" s="53">
        <v>63613</v>
      </c>
      <c r="B676" s="232" t="s">
        <v>1349</v>
      </c>
      <c r="C676" s="50" t="s">
        <v>1350</v>
      </c>
      <c r="D676" s="242">
        <v>14.2</v>
      </c>
      <c r="E676" s="242">
        <v>10980</v>
      </c>
      <c r="F676" s="52" t="str">
        <f t="shared" si="188"/>
        <v>&gt;&gt;100</v>
      </c>
    </row>
    <row r="677" spans="1:6" ht="24" x14ac:dyDescent="0.2">
      <c r="A677" s="53">
        <v>63622</v>
      </c>
      <c r="B677" s="232" t="s">
        <v>1351</v>
      </c>
      <c r="C677" s="50" t="s">
        <v>1352</v>
      </c>
      <c r="D677" s="242">
        <v>1962.94</v>
      </c>
      <c r="E677" s="242">
        <v>1106.74</v>
      </c>
      <c r="F677" s="52">
        <f t="shared" si="188"/>
        <v>56.3817538997626</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61446.8</v>
      </c>
      <c r="E694" s="242">
        <v>65728</v>
      </c>
      <c r="F694" s="52">
        <f t="shared" si="188"/>
        <v>106.96732783480995</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8539.82</v>
      </c>
      <c r="E716" s="242">
        <v>8689.76</v>
      </c>
      <c r="F716" s="52">
        <f t="shared" si="188"/>
        <v>101.75577471187918</v>
      </c>
    </row>
    <row r="717" spans="1:6" ht="12.75" customHeight="1" x14ac:dyDescent="0.2">
      <c r="A717" s="53">
        <v>31215</v>
      </c>
      <c r="B717" s="85" t="s">
        <v>1413</v>
      </c>
      <c r="C717" s="50" t="s">
        <v>1414</v>
      </c>
      <c r="D717" s="242">
        <v>3392.11</v>
      </c>
      <c r="E717" s="242">
        <v>1348.66</v>
      </c>
      <c r="F717" s="52">
        <f t="shared" si="188"/>
        <v>39.758734239160873</v>
      </c>
    </row>
    <row r="718" spans="1:6" ht="12.75" customHeight="1" x14ac:dyDescent="0.2">
      <c r="A718" s="53">
        <v>32121</v>
      </c>
      <c r="B718" s="85" t="s">
        <v>1415</v>
      </c>
      <c r="C718" s="50" t="s">
        <v>1416</v>
      </c>
      <c r="D718" s="242">
        <v>28206.06</v>
      </c>
      <c r="E718" s="242">
        <v>32998.949999999997</v>
      </c>
      <c r="F718" s="52">
        <f t="shared" si="188"/>
        <v>116.99241226885285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3663.21</v>
      </c>
      <c r="E720" s="242">
        <v>4255</v>
      </c>
      <c r="F720" s="52">
        <f t="shared" si="188"/>
        <v>116.15495699127267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80.209999999999994</v>
      </c>
      <c r="E722" s="242">
        <v>161.79</v>
      </c>
      <c r="F722" s="52">
        <f t="shared" si="188"/>
        <v>201.70801645680089</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v>650</v>
      </c>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K244" sqref="K24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854643.37999999989</v>
      </c>
      <c r="E6" s="229">
        <f t="shared" si="0"/>
        <v>862275.84999999986</v>
      </c>
      <c r="F6" s="230">
        <f t="shared" ref="F6:F260" si="1">IF(D6&gt;0,IF(E6/D6&gt;=100,"&gt;&gt;100",E6/D6*100),"-")</f>
        <v>100.89305904411263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623395.71</v>
      </c>
      <c r="E7" s="104">
        <f t="shared" si="2"/>
        <v>628740.02999999991</v>
      </c>
      <c r="F7" s="93">
        <f t="shared" si="1"/>
        <v>100.85729175133397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37161.21</v>
      </c>
      <c r="E8" s="104">
        <f>E9+E10-E11</f>
        <v>37161.21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37161.21</v>
      </c>
      <c r="E9" s="247">
        <v>37161.21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384.63</v>
      </c>
      <c r="E10" s="247">
        <v>384.63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384.63</v>
      </c>
      <c r="E11" s="247">
        <v>384.63</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586234.5</v>
      </c>
      <c r="E12" s="104">
        <f t="shared" si="3"/>
        <v>591578.81999999995</v>
      </c>
      <c r="F12" s="93">
        <f t="shared" si="1"/>
        <v>100.91163519035472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541054.56999999995</v>
      </c>
      <c r="E13" s="104">
        <f t="shared" si="4"/>
        <v>527298.97</v>
      </c>
      <c r="F13" s="93">
        <f t="shared" si="1"/>
        <v>97.457631676597799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1151562.24</v>
      </c>
      <c r="E15" s="247">
        <v>1151562.24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610507.67000000004</v>
      </c>
      <c r="E18" s="247">
        <v>624263.27</v>
      </c>
      <c r="F18" s="93">
        <f t="shared" si="1"/>
        <v>102.25314122589155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31990.880000000005</v>
      </c>
      <c r="E19" s="104">
        <f t="shared" si="5"/>
        <v>53618.739999999932</v>
      </c>
      <c r="F19" s="93">
        <f t="shared" si="1"/>
        <v>167.60633030413646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214803.96</v>
      </c>
      <c r="E20" s="247">
        <v>306564.53999999998</v>
      </c>
      <c r="F20" s="93">
        <f t="shared" si="1"/>
        <v>142.71829066838433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6164.31</v>
      </c>
      <c r="E21" s="247">
        <v>6164.31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14554.51</v>
      </c>
      <c r="E22" s="247">
        <v>14554.51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414.1</v>
      </c>
      <c r="E23" s="247">
        <v>414.1</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902.85</v>
      </c>
      <c r="E26" s="247">
        <v>1564.1</v>
      </c>
      <c r="F26" s="93">
        <f t="shared" si="1"/>
        <v>173.24029462258403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204848.85</v>
      </c>
      <c r="E28" s="247">
        <v>275642.82</v>
      </c>
      <c r="F28" s="93">
        <f t="shared" si="1"/>
        <v>134.55912493528766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13189.050000000003</v>
      </c>
      <c r="E35" s="104">
        <f t="shared" si="7"/>
        <v>10661.11</v>
      </c>
      <c r="F35" s="93">
        <f t="shared" si="1"/>
        <v>80.833039529003216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37957.47</v>
      </c>
      <c r="E36" s="247">
        <v>39320.46</v>
      </c>
      <c r="F36" s="93">
        <f t="shared" si="1"/>
        <v>103.59083468945639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10661.11</v>
      </c>
      <c r="E37" s="247">
        <v>10661.11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35429.53</v>
      </c>
      <c r="E40" s="247">
        <v>39320.46</v>
      </c>
      <c r="F40" s="93">
        <f t="shared" si="1"/>
        <v>110.98216657121898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45455.68</v>
      </c>
      <c r="E54" s="247">
        <v>46636.39</v>
      </c>
      <c r="F54" s="93">
        <f t="shared" si="1"/>
        <v>102.59749716647073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45455.68</v>
      </c>
      <c r="E55" s="247">
        <v>46636.39</v>
      </c>
      <c r="F55" s="93">
        <f t="shared" si="1"/>
        <v>102.59749716647073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231247.66999999998</v>
      </c>
      <c r="E68" s="104">
        <f t="shared" si="13"/>
        <v>233535.82</v>
      </c>
      <c r="F68" s="93">
        <f t="shared" si="1"/>
        <v>100.98948023995227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11479.76</v>
      </c>
      <c r="E78" s="104">
        <f>E79+SUM(E82:E84)-E85+E86</f>
        <v>134.55000000000001</v>
      </c>
      <c r="F78" s="93">
        <f t="shared" si="1"/>
        <v>1.1720628305818241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11479.76</v>
      </c>
      <c r="E86" s="247">
        <v>134.55000000000001</v>
      </c>
      <c r="F86" s="93">
        <f t="shared" si="1"/>
        <v>1.1720628305818241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70693.91</v>
      </c>
      <c r="E146" s="104">
        <f t="shared" si="26"/>
        <v>58695.88</v>
      </c>
      <c r="F146" s="93">
        <f t="shared" si="1"/>
        <v>83.028198610035858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12.5</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70693.91</v>
      </c>
      <c r="E161" s="247">
        <v>58683.38</v>
      </c>
      <c r="F161" s="93">
        <f t="shared" si="1"/>
        <v>83.0105167474822</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149074</v>
      </c>
      <c r="E170" s="104">
        <f t="shared" si="29"/>
        <v>174705.39</v>
      </c>
      <c r="F170" s="93">
        <f t="shared" si="1"/>
        <v>117.19373599688747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149074</v>
      </c>
      <c r="E173" s="247">
        <v>174705.39</v>
      </c>
      <c r="F173" s="93">
        <f t="shared" si="1"/>
        <v>117.19373599688747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854643.38000000012</v>
      </c>
      <c r="E175" s="104">
        <f t="shared" si="30"/>
        <v>862275.85000000009</v>
      </c>
      <c r="F175" s="93">
        <f t="shared" si="1"/>
        <v>100.89305904411263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203345.12999999998</v>
      </c>
      <c r="E176" s="104">
        <f t="shared" si="31"/>
        <v>195142.63999999998</v>
      </c>
      <c r="F176" s="93">
        <f t="shared" si="1"/>
        <v>95.966222549809771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203345.12999999998</v>
      </c>
      <c r="E177" s="104">
        <f t="shared" si="32"/>
        <v>195142.63999999998</v>
      </c>
      <c r="F177" s="93">
        <f t="shared" si="1"/>
        <v>95.966222549809771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184133.71</v>
      </c>
      <c r="E178" s="247">
        <v>184377.33</v>
      </c>
      <c r="F178" s="93">
        <f t="shared" si="1"/>
        <v>100.13230602913504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8861.74</v>
      </c>
      <c r="E179" s="247">
        <v>10630.76</v>
      </c>
      <c r="F179" s="93">
        <f t="shared" si="1"/>
        <v>119.96244529855311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10349.68</v>
      </c>
      <c r="E188" s="247">
        <v>134.55000000000001</v>
      </c>
      <c r="F188" s="93">
        <f t="shared" si="1"/>
        <v>1.3000401944794429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651298.25000000012</v>
      </c>
      <c r="E237" s="104">
        <f t="shared" si="41"/>
        <v>667133.21000000008</v>
      </c>
      <c r="F237" s="93">
        <f t="shared" si="1"/>
        <v>102.43129165478335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623395.71000000008</v>
      </c>
      <c r="E238" s="104">
        <f t="shared" si="42"/>
        <v>628740.03</v>
      </c>
      <c r="F238" s="93">
        <f t="shared" si="1"/>
        <v>100.85729175133397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623395.71000000008</v>
      </c>
      <c r="E239" s="104">
        <f t="shared" si="43"/>
        <v>628740.03</v>
      </c>
      <c r="F239" s="93">
        <f t="shared" si="1"/>
        <v>100.85729175133397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621208.18000000005</v>
      </c>
      <c r="E240" s="247">
        <v>626552.5</v>
      </c>
      <c r="F240" s="93">
        <f t="shared" si="1"/>
        <v>100.86031062887805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2187.5300000000002</v>
      </c>
      <c r="E241" s="247">
        <v>2187.5300000000002</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27902.54</v>
      </c>
      <c r="E245" s="104">
        <f t="shared" si="45"/>
        <v>38380.68</v>
      </c>
      <c r="F245" s="93">
        <f t="shared" si="1"/>
        <v>137.55263857698975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40837.75</v>
      </c>
      <c r="E246" s="104">
        <f t="shared" si="46"/>
        <v>41897.68</v>
      </c>
      <c r="F246" s="93">
        <f t="shared" si="1"/>
        <v>102.59546620467582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40837.75</v>
      </c>
      <c r="E247" s="247">
        <v>41897.68</v>
      </c>
      <c r="F247" s="93">
        <f t="shared" si="1"/>
        <v>102.59546620467582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12935.21</v>
      </c>
      <c r="E250" s="104">
        <f t="shared" si="47"/>
        <v>3517</v>
      </c>
      <c r="F250" s="93">
        <f t="shared" si="1"/>
        <v>27.189353709758095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12935.21</v>
      </c>
      <c r="E252" s="247">
        <v>3517</v>
      </c>
      <c r="F252" s="93">
        <f t="shared" si="1"/>
        <v>27.189353709758095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12.5</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50986.64</v>
      </c>
      <c r="E259" s="104">
        <f t="shared" si="49"/>
        <v>0.22</v>
      </c>
      <c r="F259" s="93">
        <f t="shared" si="1"/>
        <v>4.3148558132091074E-4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50986.64</v>
      </c>
      <c r="E260" s="248">
        <v>0.22</v>
      </c>
      <c r="F260" s="97">
        <f t="shared" si="1"/>
        <v>4.3148558132091074E-4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70693.91</v>
      </c>
      <c r="E265" s="247">
        <v>58695.88</v>
      </c>
      <c r="F265" s="93">
        <f t="shared" si="50"/>
        <v>83.028198610035858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11479.76</v>
      </c>
      <c r="E268" s="247">
        <v>134.55000000000001</v>
      </c>
      <c r="F268" s="93">
        <f t="shared" si="50"/>
        <v>1.1720628305818241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70693.91</v>
      </c>
      <c r="E286" s="247">
        <v>58683.38</v>
      </c>
      <c r="F286" s="93">
        <f t="shared" si="50"/>
        <v>83.0105167474822</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203345.13</v>
      </c>
      <c r="E288" s="247">
        <v>195142.64</v>
      </c>
      <c r="F288" s="93">
        <f t="shared" si="50"/>
        <v>95.966222549809771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10349.68</v>
      </c>
      <c r="E302" s="247">
        <v>134.55000000000001</v>
      </c>
      <c r="F302" s="93">
        <f t="shared" si="50"/>
        <v>1.3000401944794429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H118" sqref="H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2016688.02</v>
      </c>
      <c r="E114" s="81">
        <f t="shared" si="22"/>
        <v>2439336.12</v>
      </c>
      <c r="F114" s="63">
        <f t="shared" si="1"/>
        <v>120.95753511740503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2016688.02</v>
      </c>
      <c r="E118" s="81">
        <f t="shared" si="24"/>
        <v>2439336.12</v>
      </c>
      <c r="F118" s="63">
        <f t="shared" si="1"/>
        <v>120.95753511740503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2016688.02</v>
      </c>
      <c r="E120" s="249">
        <v>2439336.12</v>
      </c>
      <c r="F120" s="63">
        <f t="shared" si="1"/>
        <v>120.95753511740503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2016688.02</v>
      </c>
      <c r="E141" s="106">
        <f t="shared" si="28"/>
        <v>2439336.12</v>
      </c>
      <c r="F141" s="82">
        <f t="shared" si="1"/>
        <v>120.95753511740503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L13" sqref="L1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38001.82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38001.82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38001.82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38001.82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7" workbookViewId="0">
      <selection activeCell="I14" sqref="I14:I1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203345.13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2477529.6200000006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2472672.8800000004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2204229.69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255639.45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650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12153.74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4856.74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2485732.1100000003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2480875.37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2203986.0699999998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253870.43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650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22368.87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4856.74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195142.64000000013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195142.64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195142.64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17683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Vuica</cp:lastModifiedBy>
  <cp:lastPrinted>2025-01-31T08:06:50Z</cp:lastPrinted>
  <dcterms:created xsi:type="dcterms:W3CDTF">2022-04-01T05:14:30Z</dcterms:created>
  <dcterms:modified xsi:type="dcterms:W3CDTF">2025-01-31T08:17:04Z</dcterms:modified>
</cp:coreProperties>
</file>